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0" windowWidth="18555" windowHeight="11460" activeTab="0"/>
  </bookViews>
  <sheets>
    <sheet name="форма 2п new" sheetId="1" r:id="rId1"/>
  </sheets>
  <definedNames>
    <definedName name="_xlnm.Print_Titles" localSheetId="0">'форма 2п new'!$6:$8</definedName>
    <definedName name="Регионы">#REF!</definedName>
  </definedNames>
  <calcPr fullCalcOnLoad="1"/>
</workbook>
</file>

<file path=xl/sharedStrings.xml><?xml version="1.0" encoding="utf-8"?>
<sst xmlns="http://schemas.openxmlformats.org/spreadsheetml/2006/main" count="360" uniqueCount="209">
  <si>
    <t>Потребление электроэнергии</t>
  </si>
  <si>
    <t>млн.кВт.ч.</t>
  </si>
  <si>
    <t>Население</t>
  </si>
  <si>
    <t>Средние тарифы на электроэнергию, отпущенную различным категориям потребителей</t>
  </si>
  <si>
    <t>руб./тыс.кВт.ч</t>
  </si>
  <si>
    <t>за период с начала года к соотв. периоду предыдущего года, %</t>
  </si>
  <si>
    <t>Продукция сельского хозяйства</t>
  </si>
  <si>
    <t>млн. руб.</t>
  </si>
  <si>
    <t>Индекс производства продукции сельского хозяйства</t>
  </si>
  <si>
    <t xml:space="preserve">млн.руб. </t>
  </si>
  <si>
    <t>в ценах соответствующих лет; млн. руб.</t>
  </si>
  <si>
    <t>% к предыдущему году в сопоставимых ценах</t>
  </si>
  <si>
    <t>Ввод в действие жилых домов</t>
  </si>
  <si>
    <t>тыс. кв. м. в общей площади</t>
  </si>
  <si>
    <t>%</t>
  </si>
  <si>
    <t>Оборот розничной торговли</t>
  </si>
  <si>
    <t>Объем платных услуг населению</t>
  </si>
  <si>
    <t>Экспорт товаров</t>
  </si>
  <si>
    <t xml:space="preserve"> млн. долл. США</t>
  </si>
  <si>
    <t>Импорт товаров</t>
  </si>
  <si>
    <t>Страны дальнего зарубежья</t>
  </si>
  <si>
    <t>Экспорт товаров - всего</t>
  </si>
  <si>
    <t>Импорт товаров - всего</t>
  </si>
  <si>
    <t>единиц</t>
  </si>
  <si>
    <t>тыс. чел.</t>
  </si>
  <si>
    <t xml:space="preserve">млрд. руб. </t>
  </si>
  <si>
    <t>Инвестиции в основной капитал</t>
  </si>
  <si>
    <t>Индекс-дефлятор</t>
  </si>
  <si>
    <t>Собственные средства</t>
  </si>
  <si>
    <t>млн. рублей</t>
  </si>
  <si>
    <t>Заемные средства других организаций</t>
  </si>
  <si>
    <t>Прочие</t>
  </si>
  <si>
    <t>млн.руб.</t>
  </si>
  <si>
    <t>Денежные доходы населения</t>
  </si>
  <si>
    <t xml:space="preserve"> </t>
  </si>
  <si>
    <t>Уровень безработицы</t>
  </si>
  <si>
    <t>Уровень зарегистрированной безработицы (на конец года)</t>
  </si>
  <si>
    <t>Численность безработных, зарегистрированных в  государственных учреждениях службы занятости населения (на конец года)</t>
  </si>
  <si>
    <t>Показатели</t>
  </si>
  <si>
    <t>Единица измерения</t>
  </si>
  <si>
    <t>отчет</t>
  </si>
  <si>
    <t>оценка</t>
  </si>
  <si>
    <t>прогноз</t>
  </si>
  <si>
    <t>тыс.чел.</t>
  </si>
  <si>
    <t>% к предыдущему году</t>
  </si>
  <si>
    <t>Ожидаемая продолжительность жизни при рождении</t>
  </si>
  <si>
    <t>число лет</t>
  </si>
  <si>
    <t>Общий коэффициент рождаемости</t>
  </si>
  <si>
    <t>число родившихся на 1000 человек населения</t>
  </si>
  <si>
    <t>Общий коэффициент смертности</t>
  </si>
  <si>
    <t>число умерших на 1000 человек населения</t>
  </si>
  <si>
    <t>Коэффициент естественного прироста населения</t>
  </si>
  <si>
    <t>на 1000 человек населения</t>
  </si>
  <si>
    <t xml:space="preserve">млн. руб. </t>
  </si>
  <si>
    <t>Индекс-дефлятор объема валового регионального продукта</t>
  </si>
  <si>
    <t xml:space="preserve">Индекс промышленного производства </t>
  </si>
  <si>
    <t>Оборот малых и средних предприятий, включая микропредприятия</t>
  </si>
  <si>
    <t>Среднесписочная численность работников малых и средних предприятий, включая микропредприятия (без внешних совместителей)</t>
  </si>
  <si>
    <t>Среднемесячная начисленная заработная плата наемных работников в организациях, у индивидуальных предпринимателей и физических лиц (среднемесячный доход от трудовой деятельности)</t>
  </si>
  <si>
    <t>базовый</t>
  </si>
  <si>
    <t>консервативный</t>
  </si>
  <si>
    <t>целевой</t>
  </si>
  <si>
    <t>1 вариант</t>
  </si>
  <si>
    <t>2 вариант</t>
  </si>
  <si>
    <t>3 вариант</t>
  </si>
  <si>
    <t>Строительство</t>
  </si>
  <si>
    <t xml:space="preserve">Государства-участники СНГ </t>
  </si>
  <si>
    <t>рублей</t>
  </si>
  <si>
    <t>Численность населения (в среднегодовом исчислении)</t>
  </si>
  <si>
    <t>Численность населения трудоспособного возраста</t>
  </si>
  <si>
    <t>Численность населения старше трудоспособного возраста</t>
  </si>
  <si>
    <t>Суммарный коэффициент рождаемости</t>
  </si>
  <si>
    <t>число детей на 1 женщину</t>
  </si>
  <si>
    <t>тыс. чел</t>
  </si>
  <si>
    <t>Валовой региональный продукт</t>
  </si>
  <si>
    <t>Темп роста объема валового регионального продукта</t>
  </si>
  <si>
    <t>% г/г</t>
  </si>
  <si>
    <t xml:space="preserve">Объем отгруженной продукции (работ. услуг) </t>
  </si>
  <si>
    <t>Добыча угля (05)</t>
  </si>
  <si>
    <t>Добыча сырой нефти и природного газа (06)</t>
  </si>
  <si>
    <t>Добыча металлических руд (07)</t>
  </si>
  <si>
    <t>Добыча прочих полезных ископаемых (08)</t>
  </si>
  <si>
    <t>Предоставление услуг в области добычи полезных ископаемых (09)</t>
  </si>
  <si>
    <t>Обрабатывающие производства (раздел С)</t>
  </si>
  <si>
    <t>Производство пищевых продуктов (10)</t>
  </si>
  <si>
    <t>Производство напитков (11)</t>
  </si>
  <si>
    <t>Производство текстильных изделий (13)</t>
  </si>
  <si>
    <t>Производство одежды (14)</t>
  </si>
  <si>
    <t>Производство кожи и изделий из кожи (15)</t>
  </si>
  <si>
    <t>Обработка древесины и производство изделий из дерева и пробки, кроме мебели, производство изделий из соломки и материалов для плетения (16)</t>
  </si>
  <si>
    <t>Производство бумаги и бумажных изделий (17)</t>
  </si>
  <si>
    <t>Деятельность полиграфическая и копирование носителей информации (18)</t>
  </si>
  <si>
    <t>Производство химических веществ и химических продуктов (20)</t>
  </si>
  <si>
    <t>Производство резиновых и пластмассовых изделий (22)</t>
  </si>
  <si>
    <t>Производство прочей неметаллической минеральной продукции (23)</t>
  </si>
  <si>
    <t>Производство металлургическое (24)</t>
  </si>
  <si>
    <t>Производство готовых металлических изделий, кроме машин и оборудования (25)</t>
  </si>
  <si>
    <t>Производство электрического оборудования (27)</t>
  </si>
  <si>
    <t>Производство машин и оборудования, не включенных в другие группировки (28)</t>
  </si>
  <si>
    <t>Производство автотранспортных средств, прицепов и полуприцепов (29)</t>
  </si>
  <si>
    <t>Производство прочих транспортных средств и оборудования (30)</t>
  </si>
  <si>
    <t>Производство мебели (31)</t>
  </si>
  <si>
    <t>Ремонт и монтаж машин и оборудования (33)</t>
  </si>
  <si>
    <t>Обеспечение электрической энергией, газом и паром; кондиционирование воздуха (раздел D)</t>
  </si>
  <si>
    <t>Водоснабжение; водоотведение, организация сбора и утилизации отходов, деятельность по ликвидации загрязнений (раздел Е)</t>
  </si>
  <si>
    <t>Индекс тарифов на электроэнергию, отпущенную различным категориям потребителей</t>
  </si>
  <si>
    <t xml:space="preserve">Индекс-дефлятор </t>
  </si>
  <si>
    <t>Объем работ, выполненных по виду деятельности "Строительство"</t>
  </si>
  <si>
    <t>Индекс производства по виду деятельности "Строительство"</t>
  </si>
  <si>
    <t>Индекс-дефлятор по виду деятельности "Строительство"</t>
  </si>
  <si>
    <t>Индекс  потребительских цен на конец года</t>
  </si>
  <si>
    <t>% к декабрю предыдущего года</t>
  </si>
  <si>
    <t>Индекс  потребительских цен в среднем за год</t>
  </si>
  <si>
    <t>млрд. рублей</t>
  </si>
  <si>
    <t>Темп роста оборота розничной торговли</t>
  </si>
  <si>
    <t>Темп роста объема платных услуг населению</t>
  </si>
  <si>
    <t>Экспорт ТЭК</t>
  </si>
  <si>
    <t>Количество малых и средних предприятий, включая микропредприятия (на конец года)</t>
  </si>
  <si>
    <t>Темп рост объема инвестиций в основной капитал</t>
  </si>
  <si>
    <t>Инвестиции в основной капитал по источникам финансирования</t>
  </si>
  <si>
    <t>Привлеченные средства, из них:</t>
  </si>
  <si>
    <t xml:space="preserve">     кредиты банков, в том числе:</t>
  </si>
  <si>
    <t xml:space="preserve">          кредиты иностранных банков</t>
  </si>
  <si>
    <t>Бюджетные средства, в том числе:</t>
  </si>
  <si>
    <t xml:space="preserve">     федеральный бюджет</t>
  </si>
  <si>
    <t xml:space="preserve">     бюджеты субъектов Российской Федерации</t>
  </si>
  <si>
    <t xml:space="preserve">     из местных бюджетов</t>
  </si>
  <si>
    <t>Доходы консолидированного бюджета субъекта  Российской Федерации</t>
  </si>
  <si>
    <t>Неналоговые доходы</t>
  </si>
  <si>
    <t>Дефицит(-),профицит(+) консолидированного бюджета субъекта Российской Федерации, млн. рублей</t>
  </si>
  <si>
    <t>Государственный долг субъекта Российской Федерации и входящих в его состав муниципальных образований, млн. рублей</t>
  </si>
  <si>
    <t>Реальные располагаемые денежные доходы населения</t>
  </si>
  <si>
    <t>руб/мес</t>
  </si>
  <si>
    <t xml:space="preserve">Численность населения с денежными доходами ниже прожиточного минимума к общей численности населения </t>
  </si>
  <si>
    <t>Численность рабочей силы</t>
  </si>
  <si>
    <t>Численность занятых в экономике</t>
  </si>
  <si>
    <t>Номинальная начисленная среднемесячная заработная плата работников организаций</t>
  </si>
  <si>
    <t>Темп номинальной начисленной среднемесячной заработной платы работников организаций</t>
  </si>
  <si>
    <t>Реальная заработная плата  работников организаций</t>
  </si>
  <si>
    <t>Производительность труда</t>
  </si>
  <si>
    <t>% к раб силе</t>
  </si>
  <si>
    <t>Общая численность безработных граждан</t>
  </si>
  <si>
    <t>Фонд заработной платы работников организаций</t>
  </si>
  <si>
    <t>Темп роста фонда заработной платы работников организаций</t>
  </si>
  <si>
    <t>Промышленное производство</t>
  </si>
  <si>
    <t>Сельское хозяйство</t>
  </si>
  <si>
    <t xml:space="preserve"> Добыча полезных ископаемых (раздел В)</t>
  </si>
  <si>
    <t>Торговля и услуги наслению</t>
  </si>
  <si>
    <t>Внешнеэкономическая деятельность</t>
  </si>
  <si>
    <t>Малое и среднее предпринимательство, включая микропредприятия</t>
  </si>
  <si>
    <t>Инвестиции</t>
  </si>
  <si>
    <t>Консолидированный бюджет субъекта Российской Федерации</t>
  </si>
  <si>
    <t>Производство табачных изделий (12)</t>
  </si>
  <si>
    <t>Труд и занятость</t>
  </si>
  <si>
    <t>Производство кокса и нефтепродуктов (19)</t>
  </si>
  <si>
    <t>Производство лекарственных средств и материалов, применяемых в медицинских целях (21)</t>
  </si>
  <si>
    <t>Производство прочих готовых изделий (32)</t>
  </si>
  <si>
    <t>Налоговые и неналоговые доходы, всего</t>
  </si>
  <si>
    <t>Налоговые доходы консолидированного бюджета субъекта Российской Федерации всего, в том числе:</t>
  </si>
  <si>
    <t>Безвозмездные поступления всего, в том числе</t>
  </si>
  <si>
    <t xml:space="preserve">     дотации на выравнивание бюджетной обеспеченности</t>
  </si>
  <si>
    <t>Расходы консолидированного бюджета субъекта Российской Федерации всего, в том числе по направлениям:</t>
  </si>
  <si>
    <t xml:space="preserve">     налог на прибыль организаций</t>
  </si>
  <si>
    <t xml:space="preserve">     налог на доходы физических лиц</t>
  </si>
  <si>
    <t xml:space="preserve">     налог на добычу полезных ископаемых</t>
  </si>
  <si>
    <t xml:space="preserve">     акцизы</t>
  </si>
  <si>
    <t xml:space="preserve">     налог, взимаемый в связи с применением упрощенной системы налогообложения</t>
  </si>
  <si>
    <t xml:space="preserve">     налог на имущество физических лиц</t>
  </si>
  <si>
    <t xml:space="preserve">     налог на имущество организаций</t>
  </si>
  <si>
    <t xml:space="preserve">     налог на игорный бизнес</t>
  </si>
  <si>
    <t xml:space="preserve">     транспортный налог</t>
  </si>
  <si>
    <t xml:space="preserve">     земельный налог</t>
  </si>
  <si>
    <t xml:space="preserve">     субсидии из федерального бюджета</t>
  </si>
  <si>
    <t xml:space="preserve">     субвенции из федерального бюджета</t>
  </si>
  <si>
    <t xml:space="preserve">     дотации из федерального бюджета, в том числе:</t>
  </si>
  <si>
    <t xml:space="preserve">     общегосударственные вопросы</t>
  </si>
  <si>
    <t xml:space="preserve">     национальная оборона</t>
  </si>
  <si>
    <t xml:space="preserve">     национальная безопасность и правоохранительная деятельность</t>
  </si>
  <si>
    <t xml:space="preserve">     национальная экономика</t>
  </si>
  <si>
    <t xml:space="preserve">     жилищно-коммунальное хозяйство</t>
  </si>
  <si>
    <t xml:space="preserve">     охрана окружающей среды</t>
  </si>
  <si>
    <t xml:space="preserve">     образование</t>
  </si>
  <si>
    <t xml:space="preserve">     культура, кинематография</t>
  </si>
  <si>
    <t xml:space="preserve">     здравоохранение</t>
  </si>
  <si>
    <t xml:space="preserve">     социальная политика</t>
  </si>
  <si>
    <t xml:space="preserve">     физическая культура и спорт</t>
  </si>
  <si>
    <t xml:space="preserve">     средства массовой информации</t>
  </si>
  <si>
    <t xml:space="preserve">     обслуживание государственного и муниципального долга</t>
  </si>
  <si>
    <t xml:space="preserve">     трудоспособного населения</t>
  </si>
  <si>
    <t xml:space="preserve">     пенсионеров</t>
  </si>
  <si>
    <t xml:space="preserve">     детей</t>
  </si>
  <si>
    <t>Производство компьютеров, электронных и оптических изделий (26)</t>
  </si>
  <si>
    <t>Основные показатели социально-экономического развития субъекта Российской Федерации на среднесрочный период</t>
  </si>
  <si>
    <t>7.</t>
  </si>
  <si>
    <t>9.</t>
  </si>
  <si>
    <t>8.</t>
  </si>
  <si>
    <t>6.</t>
  </si>
  <si>
    <t>5.</t>
  </si>
  <si>
    <t>4.</t>
  </si>
  <si>
    <t>3.</t>
  </si>
  <si>
    <t>2.</t>
  </si>
  <si>
    <t>1.</t>
  </si>
  <si>
    <t>10.</t>
  </si>
  <si>
    <t>11.</t>
  </si>
  <si>
    <t>12.</t>
  </si>
  <si>
    <t>Прожиточный минимум в среднем на душу населения (в среднем за год), в том числе по основным социально-демографическим группам населения:</t>
  </si>
  <si>
    <t>Миграционный прирост (убыль)</t>
  </si>
  <si>
    <t>Инвестиции в основной капитал к ВРП</t>
  </si>
  <si>
    <t>Холмский муниципальный район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</si>
</sst>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#,##0.0&quot;р.&quot;"/>
    <numFmt numFmtId="179" formatCode="#,##0.0"/>
  </numFmts>
  <fonts count="46">
    <font>
      <sz val="10"/>
      <name val="Arial Cyr"/>
      <family val="0"/>
    </font>
    <font>
      <b/>
      <sz val="14"/>
      <color indexed="8"/>
      <name val="Times New Roman"/>
      <family val="1"/>
    </font>
    <font>
      <b/>
      <sz val="1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sz val="16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sz val="16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Continuous" vertical="center" wrapText="1"/>
      <protection/>
    </xf>
    <xf numFmtId="0" fontId="0" fillId="0" borderId="0" xfId="0" applyFill="1" applyAlignment="1">
      <alignment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left" vertical="center" wrapText="1" shrinkToFit="1"/>
      <protection/>
    </xf>
    <xf numFmtId="0" fontId="4" fillId="0" borderId="10" xfId="0" applyFont="1" applyFill="1" applyBorder="1" applyAlignment="1">
      <alignment horizontal="left" vertical="center" wrapText="1" shrinkToFi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wrapText="1"/>
    </xf>
    <xf numFmtId="0" fontId="3" fillId="3" borderId="10" xfId="0" applyFont="1" applyFill="1" applyBorder="1" applyAlignment="1" applyProtection="1">
      <alignment horizontal="left" vertical="center" wrapText="1" shrinkToFit="1"/>
      <protection/>
    </xf>
    <xf numFmtId="0" fontId="3" fillId="3" borderId="10" xfId="0" applyFont="1" applyFill="1" applyBorder="1" applyAlignment="1">
      <alignment wrapText="1"/>
    </xf>
    <xf numFmtId="0" fontId="4" fillId="3" borderId="10" xfId="0" applyFont="1" applyFill="1" applyBorder="1" applyAlignment="1" applyProtection="1">
      <alignment horizontal="center" vertical="center" wrapText="1"/>
      <protection/>
    </xf>
    <xf numFmtId="0" fontId="4" fillId="3" borderId="10" xfId="0" applyFont="1" applyFill="1" applyBorder="1" applyAlignment="1">
      <alignment/>
    </xf>
    <xf numFmtId="0" fontId="4" fillId="33" borderId="10" xfId="0" applyFont="1" applyFill="1" applyBorder="1" applyAlignment="1" applyProtection="1">
      <alignment horizontal="left" vertical="center" wrapText="1" shrinkToFi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 shrinkToFit="1"/>
      <protection/>
    </xf>
    <xf numFmtId="0" fontId="4" fillId="0" borderId="10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 applyProtection="1">
      <alignment vertical="center" wrapText="1" shrinkToFit="1"/>
      <protection/>
    </xf>
    <xf numFmtId="0" fontId="7" fillId="0" borderId="10" xfId="0" applyFont="1" applyFill="1" applyBorder="1" applyAlignment="1" applyProtection="1">
      <alignment horizontal="left" vertical="center" wrapText="1" shrinkToFit="1"/>
      <protection/>
    </xf>
    <xf numFmtId="0" fontId="0" fillId="0" borderId="10" xfId="0" applyFill="1" applyBorder="1" applyAlignment="1">
      <alignment/>
    </xf>
    <xf numFmtId="0" fontId="2" fillId="0" borderId="0" xfId="0" applyFont="1" applyFill="1" applyAlignment="1">
      <alignment horizontal="right" vertical="center"/>
    </xf>
    <xf numFmtId="0" fontId="0" fillId="3" borderId="10" xfId="0" applyFill="1" applyBorder="1" applyAlignment="1">
      <alignment horizontal="center" vertical="center" wrapText="1"/>
    </xf>
    <xf numFmtId="0" fontId="1" fillId="3" borderId="10" xfId="0" applyFont="1" applyFill="1" applyBorder="1" applyAlignment="1" applyProtection="1">
      <alignment horizontal="center" vertical="center" wrapText="1"/>
      <protection/>
    </xf>
    <xf numFmtId="0" fontId="0" fillId="3" borderId="10" xfId="0" applyFill="1" applyBorder="1" applyAlignment="1">
      <alignment/>
    </xf>
    <xf numFmtId="0" fontId="7" fillId="0" borderId="10" xfId="0" applyFont="1" applyFill="1" applyBorder="1" applyAlignment="1" applyProtection="1">
      <alignment vertical="center" wrapText="1" shrinkToFit="1"/>
      <protection/>
    </xf>
    <xf numFmtId="0" fontId="3" fillId="3" borderId="10" xfId="0" applyFont="1" applyFill="1" applyBorder="1" applyAlignment="1" applyProtection="1">
      <alignment horizontal="center" vertical="center" wrapText="1" shrinkToFit="1"/>
      <protection/>
    </xf>
    <xf numFmtId="0" fontId="0" fillId="0" borderId="0" xfId="0" applyFill="1" applyAlignment="1">
      <alignment horizontal="center" vertical="center"/>
    </xf>
    <xf numFmtId="0" fontId="3" fillId="3" borderId="10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3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/>
    </xf>
    <xf numFmtId="1" fontId="0" fillId="0" borderId="10" xfId="0" applyNumberFormat="1" applyFont="1" applyFill="1" applyBorder="1" applyAlignment="1">
      <alignment/>
    </xf>
    <xf numFmtId="1" fontId="0" fillId="0" borderId="10" xfId="0" applyNumberFormat="1" applyFill="1" applyBorder="1" applyAlignment="1">
      <alignment/>
    </xf>
    <xf numFmtId="176" fontId="0" fillId="0" borderId="10" xfId="0" applyNumberFormat="1" applyFont="1" applyFill="1" applyBorder="1" applyAlignment="1">
      <alignment/>
    </xf>
    <xf numFmtId="176" fontId="0" fillId="0" borderId="10" xfId="0" applyNumberFormat="1" applyFill="1" applyBorder="1" applyAlignment="1">
      <alignment/>
    </xf>
    <xf numFmtId="2" fontId="0" fillId="0" borderId="10" xfId="0" applyNumberFormat="1" applyFill="1" applyBorder="1" applyAlignment="1">
      <alignment/>
    </xf>
    <xf numFmtId="177" fontId="0" fillId="0" borderId="10" xfId="0" applyNumberFormat="1" applyFont="1" applyFill="1" applyBorder="1" applyAlignment="1">
      <alignment/>
    </xf>
    <xf numFmtId="179" fontId="0" fillId="0" borderId="10" xfId="0" applyNumberFormat="1" applyFont="1" applyFill="1" applyBorder="1" applyAlignment="1">
      <alignment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0" borderId="14" xfId="0" applyFont="1" applyFill="1" applyBorder="1" applyAlignment="1" applyProtection="1">
      <alignment horizontal="center" vertical="center" wrapText="1"/>
      <protection/>
    </xf>
    <xf numFmtId="0" fontId="1" fillId="0" borderId="15" xfId="0" applyFont="1" applyFill="1" applyBorder="1" applyAlignment="1" applyProtection="1">
      <alignment horizontal="center" vertical="center" wrapText="1"/>
      <protection/>
    </xf>
    <xf numFmtId="0" fontId="0" fillId="0" borderId="16" xfId="0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45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Y169"/>
  <sheetViews>
    <sheetView tabSelected="1" zoomScale="70" zoomScaleNormal="70" zoomScalePageLayoutView="0" workbookViewId="0" topLeftCell="A1">
      <pane ySplit="10" topLeftCell="A65" activePane="bottomLeft" state="frozen"/>
      <selection pane="topLeft" activeCell="A1" sqref="A1"/>
      <selection pane="bottomLeft" activeCell="W77" sqref="W77"/>
    </sheetView>
  </sheetViews>
  <sheetFormatPr defaultColWidth="8.875" defaultRowHeight="12.75"/>
  <cols>
    <col min="1" max="1" width="5.125" style="3" customWidth="1"/>
    <col min="2" max="2" width="6.25390625" style="28" bestFit="1" customWidth="1"/>
    <col min="3" max="3" width="69.625" style="3" customWidth="1"/>
    <col min="4" max="4" width="32.25390625" style="3" customWidth="1"/>
    <col min="5" max="25" width="13.75390625" style="3" customWidth="1"/>
    <col min="26" max="16384" width="8.875" style="3" customWidth="1"/>
  </cols>
  <sheetData>
    <row r="2" spans="2:16" ht="21" customHeight="1">
      <c r="B2" s="51" t="s">
        <v>192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</row>
    <row r="3" spans="3:16" ht="20.25"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</row>
    <row r="4" spans="2:16" ht="21" customHeight="1">
      <c r="B4" s="53" t="s">
        <v>208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</row>
    <row r="5" ht="12.75">
      <c r="C5" s="3" t="s">
        <v>34</v>
      </c>
    </row>
    <row r="6" spans="2:25" ht="18.75">
      <c r="B6" s="55"/>
      <c r="C6" s="48" t="s">
        <v>38</v>
      </c>
      <c r="D6" s="48" t="s">
        <v>39</v>
      </c>
      <c r="E6" s="1" t="s">
        <v>40</v>
      </c>
      <c r="F6" s="2" t="s">
        <v>40</v>
      </c>
      <c r="G6" s="2" t="s">
        <v>41</v>
      </c>
      <c r="H6" s="43" t="s">
        <v>42</v>
      </c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7"/>
    </row>
    <row r="7" spans="2:25" ht="22.5" customHeight="1">
      <c r="B7" s="56"/>
      <c r="C7" s="49"/>
      <c r="D7" s="49"/>
      <c r="E7" s="48">
        <v>2016</v>
      </c>
      <c r="F7" s="48">
        <v>2017</v>
      </c>
      <c r="G7" s="48">
        <v>2018</v>
      </c>
      <c r="H7" s="43">
        <v>2019</v>
      </c>
      <c r="I7" s="44"/>
      <c r="J7" s="45"/>
      <c r="K7" s="43">
        <v>2020</v>
      </c>
      <c r="L7" s="44"/>
      <c r="M7" s="45"/>
      <c r="N7" s="43">
        <v>2021</v>
      </c>
      <c r="O7" s="44"/>
      <c r="P7" s="45"/>
      <c r="Q7" s="43">
        <v>2022</v>
      </c>
      <c r="R7" s="44"/>
      <c r="S7" s="45"/>
      <c r="T7" s="43">
        <v>2023</v>
      </c>
      <c r="U7" s="44"/>
      <c r="V7" s="45"/>
      <c r="W7" s="43">
        <v>2024</v>
      </c>
      <c r="X7" s="44"/>
      <c r="Y7" s="45"/>
    </row>
    <row r="8" spans="2:25" ht="37.5">
      <c r="B8" s="56"/>
      <c r="C8" s="49"/>
      <c r="D8" s="49"/>
      <c r="E8" s="49"/>
      <c r="F8" s="49"/>
      <c r="G8" s="49"/>
      <c r="H8" s="1" t="s">
        <v>60</v>
      </c>
      <c r="I8" s="1" t="s">
        <v>59</v>
      </c>
      <c r="J8" s="1" t="s">
        <v>61</v>
      </c>
      <c r="K8" s="1" t="s">
        <v>60</v>
      </c>
      <c r="L8" s="1" t="s">
        <v>59</v>
      </c>
      <c r="M8" s="1" t="s">
        <v>61</v>
      </c>
      <c r="N8" s="1" t="s">
        <v>60</v>
      </c>
      <c r="O8" s="1" t="s">
        <v>59</v>
      </c>
      <c r="P8" s="1" t="s">
        <v>61</v>
      </c>
      <c r="Q8" s="1" t="s">
        <v>60</v>
      </c>
      <c r="R8" s="1" t="s">
        <v>59</v>
      </c>
      <c r="S8" s="1" t="s">
        <v>61</v>
      </c>
      <c r="T8" s="1" t="s">
        <v>60</v>
      </c>
      <c r="U8" s="1" t="s">
        <v>59</v>
      </c>
      <c r="V8" s="1" t="s">
        <v>61</v>
      </c>
      <c r="W8" s="1" t="s">
        <v>60</v>
      </c>
      <c r="X8" s="1" t="s">
        <v>59</v>
      </c>
      <c r="Y8" s="1" t="s">
        <v>61</v>
      </c>
    </row>
    <row r="9" spans="2:25" ht="18.75">
      <c r="B9" s="56"/>
      <c r="C9" s="50"/>
      <c r="D9" s="50"/>
      <c r="E9" s="50"/>
      <c r="F9" s="50"/>
      <c r="G9" s="50"/>
      <c r="H9" s="1" t="s">
        <v>62</v>
      </c>
      <c r="I9" s="1" t="s">
        <v>63</v>
      </c>
      <c r="J9" s="1" t="s">
        <v>64</v>
      </c>
      <c r="K9" s="1" t="s">
        <v>62</v>
      </c>
      <c r="L9" s="1" t="s">
        <v>63</v>
      </c>
      <c r="M9" s="1" t="s">
        <v>64</v>
      </c>
      <c r="N9" s="1" t="s">
        <v>62</v>
      </c>
      <c r="O9" s="1" t="s">
        <v>63</v>
      </c>
      <c r="P9" s="1" t="s">
        <v>64</v>
      </c>
      <c r="Q9" s="1" t="s">
        <v>62</v>
      </c>
      <c r="R9" s="1" t="s">
        <v>63</v>
      </c>
      <c r="S9" s="1" t="s">
        <v>64</v>
      </c>
      <c r="T9" s="1" t="s">
        <v>62</v>
      </c>
      <c r="U9" s="1" t="s">
        <v>63</v>
      </c>
      <c r="V9" s="1" t="s">
        <v>64</v>
      </c>
      <c r="W9" s="1" t="s">
        <v>62</v>
      </c>
      <c r="X9" s="1" t="s">
        <v>63</v>
      </c>
      <c r="Y9" s="1" t="s">
        <v>64</v>
      </c>
    </row>
    <row r="10" spans="2:25" ht="18.75">
      <c r="B10" s="29" t="s">
        <v>201</v>
      </c>
      <c r="C10" s="10" t="s">
        <v>2</v>
      </c>
      <c r="D10" s="10"/>
      <c r="E10" s="23"/>
      <c r="F10" s="23"/>
      <c r="G10" s="23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</row>
    <row r="11" spans="2:25" ht="18.75">
      <c r="B11" s="7">
        <v>1</v>
      </c>
      <c r="C11" s="5" t="s">
        <v>68</v>
      </c>
      <c r="D11" s="4" t="s">
        <v>43</v>
      </c>
      <c r="E11" s="32">
        <v>5.38</v>
      </c>
      <c r="F11" s="32">
        <v>5.31</v>
      </c>
      <c r="G11" s="32">
        <v>5.17</v>
      </c>
      <c r="H11" s="32">
        <v>5.06</v>
      </c>
      <c r="I11" s="21">
        <v>5.06</v>
      </c>
      <c r="J11" s="21">
        <v>50.6</v>
      </c>
      <c r="K11" s="21">
        <v>4.96</v>
      </c>
      <c r="L11" s="21">
        <v>4.96</v>
      </c>
      <c r="M11" s="21">
        <v>4.92</v>
      </c>
      <c r="N11" s="21">
        <v>4.9</v>
      </c>
      <c r="O11" s="21">
        <v>4.9</v>
      </c>
      <c r="P11" s="21">
        <v>4.89</v>
      </c>
      <c r="Q11" s="32">
        <v>4.84</v>
      </c>
      <c r="R11" s="21">
        <v>4.84</v>
      </c>
      <c r="S11" s="21">
        <v>4.84</v>
      </c>
      <c r="T11" s="21">
        <v>4.78</v>
      </c>
      <c r="U11" s="21">
        <v>4.78</v>
      </c>
      <c r="V11" s="21">
        <v>4.79</v>
      </c>
      <c r="W11" s="21">
        <v>4.73</v>
      </c>
      <c r="X11" s="21">
        <v>4.73</v>
      </c>
      <c r="Y11" s="21">
        <v>4.74</v>
      </c>
    </row>
    <row r="12" spans="2:25" ht="18.75">
      <c r="B12" s="7">
        <v>2</v>
      </c>
      <c r="C12" s="8" t="s">
        <v>69</v>
      </c>
      <c r="D12" s="4" t="s">
        <v>43</v>
      </c>
      <c r="E12" s="32">
        <v>2.56</v>
      </c>
      <c r="F12" s="32">
        <v>2.43</v>
      </c>
      <c r="G12" s="32">
        <v>2.4</v>
      </c>
      <c r="H12" s="32">
        <v>2.3</v>
      </c>
      <c r="I12" s="21">
        <v>2.3</v>
      </c>
      <c r="J12" s="21">
        <v>2.28</v>
      </c>
      <c r="K12" s="21">
        <v>2.26</v>
      </c>
      <c r="L12" s="21">
        <v>2.26</v>
      </c>
      <c r="M12" s="21">
        <v>2.24</v>
      </c>
      <c r="N12" s="21">
        <v>2.21</v>
      </c>
      <c r="O12" s="21">
        <v>2.21</v>
      </c>
      <c r="P12" s="21">
        <v>2.25</v>
      </c>
      <c r="Q12" s="32">
        <v>2.19</v>
      </c>
      <c r="R12" s="21">
        <v>2.19</v>
      </c>
      <c r="S12" s="21">
        <v>2.19</v>
      </c>
      <c r="T12" s="21">
        <v>2.18</v>
      </c>
      <c r="U12" s="21">
        <v>2.18</v>
      </c>
      <c r="V12" s="21">
        <v>2.18</v>
      </c>
      <c r="W12" s="21">
        <v>2.14</v>
      </c>
      <c r="X12" s="21">
        <v>2.14</v>
      </c>
      <c r="Y12" s="21">
        <v>2.15</v>
      </c>
    </row>
    <row r="13" spans="2:25" ht="37.5">
      <c r="B13" s="7">
        <v>3</v>
      </c>
      <c r="C13" s="8" t="s">
        <v>70</v>
      </c>
      <c r="D13" s="4" t="s">
        <v>43</v>
      </c>
      <c r="E13" s="32">
        <v>1.77</v>
      </c>
      <c r="F13" s="32">
        <v>1.75</v>
      </c>
      <c r="G13" s="32">
        <v>1.7</v>
      </c>
      <c r="H13" s="32">
        <v>1.66</v>
      </c>
      <c r="I13" s="21">
        <v>1.66</v>
      </c>
      <c r="J13" s="21">
        <v>1.66</v>
      </c>
      <c r="K13" s="21">
        <v>1.64</v>
      </c>
      <c r="L13" s="21">
        <v>1.64</v>
      </c>
      <c r="M13" s="21">
        <v>1.62</v>
      </c>
      <c r="N13" s="21">
        <v>1.61</v>
      </c>
      <c r="O13" s="21">
        <v>1.61</v>
      </c>
      <c r="P13" s="21">
        <v>1.61</v>
      </c>
      <c r="Q13" s="32">
        <v>1.61</v>
      </c>
      <c r="R13" s="21">
        <v>1.61</v>
      </c>
      <c r="S13" s="21">
        <v>1.61</v>
      </c>
      <c r="T13" s="21">
        <v>1.57</v>
      </c>
      <c r="U13" s="21">
        <v>1.57</v>
      </c>
      <c r="V13" s="21">
        <v>1.59</v>
      </c>
      <c r="W13" s="21">
        <v>1.55</v>
      </c>
      <c r="X13" s="21">
        <v>1.55</v>
      </c>
      <c r="Y13" s="21">
        <v>1.56</v>
      </c>
    </row>
    <row r="14" spans="2:25" ht="18.75">
      <c r="B14" s="7">
        <v>4</v>
      </c>
      <c r="C14" s="5" t="s">
        <v>45</v>
      </c>
      <c r="D14" s="4" t="s">
        <v>46</v>
      </c>
      <c r="E14" s="32">
        <v>72</v>
      </c>
      <c r="F14" s="32">
        <v>72</v>
      </c>
      <c r="G14" s="32">
        <v>72</v>
      </c>
      <c r="H14" s="32">
        <v>72</v>
      </c>
      <c r="I14" s="32">
        <v>72</v>
      </c>
      <c r="J14" s="32">
        <v>73</v>
      </c>
      <c r="K14" s="32">
        <v>72</v>
      </c>
      <c r="L14" s="32">
        <v>72</v>
      </c>
      <c r="M14" s="32">
        <v>73</v>
      </c>
      <c r="N14" s="32">
        <v>72</v>
      </c>
      <c r="O14" s="32">
        <v>72</v>
      </c>
      <c r="P14" s="32">
        <v>73</v>
      </c>
      <c r="Q14" s="32">
        <v>72</v>
      </c>
      <c r="R14" s="32">
        <v>72</v>
      </c>
      <c r="S14" s="32">
        <v>72</v>
      </c>
      <c r="T14" s="32">
        <v>72</v>
      </c>
      <c r="U14" s="32">
        <v>72</v>
      </c>
      <c r="V14" s="32">
        <v>73</v>
      </c>
      <c r="W14" s="32">
        <v>72</v>
      </c>
      <c r="X14" s="32">
        <v>72</v>
      </c>
      <c r="Y14" s="32">
        <v>73</v>
      </c>
    </row>
    <row r="15" spans="2:25" ht="37.5">
      <c r="B15" s="7">
        <v>5</v>
      </c>
      <c r="C15" s="5" t="s">
        <v>47</v>
      </c>
      <c r="D15" s="4" t="s">
        <v>48</v>
      </c>
      <c r="E15" s="32">
        <v>13.2</v>
      </c>
      <c r="F15" s="32">
        <v>11.3</v>
      </c>
      <c r="G15" s="32">
        <v>13.1</v>
      </c>
      <c r="H15" s="32">
        <v>14.6</v>
      </c>
      <c r="I15" s="21">
        <v>14.6</v>
      </c>
      <c r="J15" s="21">
        <v>14.8</v>
      </c>
      <c r="K15" s="21">
        <v>15.1</v>
      </c>
      <c r="L15" s="21">
        <v>15.1</v>
      </c>
      <c r="M15" s="21">
        <v>15.4</v>
      </c>
      <c r="N15" s="21">
        <v>15.3</v>
      </c>
      <c r="O15" s="21">
        <v>15.3</v>
      </c>
      <c r="P15" s="21">
        <v>15.5</v>
      </c>
      <c r="Q15" s="32">
        <v>15.1</v>
      </c>
      <c r="R15" s="21">
        <v>15.1</v>
      </c>
      <c r="S15" s="21">
        <v>15.5</v>
      </c>
      <c r="T15" s="21">
        <v>15.3</v>
      </c>
      <c r="U15" s="21">
        <v>15.3</v>
      </c>
      <c r="V15" s="21">
        <v>15.7</v>
      </c>
      <c r="W15" s="21">
        <v>15.4</v>
      </c>
      <c r="X15" s="21">
        <v>15.4</v>
      </c>
      <c r="Y15" s="21">
        <v>15.8</v>
      </c>
    </row>
    <row r="16" spans="2:25" ht="37.5">
      <c r="B16" s="7">
        <v>6</v>
      </c>
      <c r="C16" s="5" t="s">
        <v>71</v>
      </c>
      <c r="D16" s="4" t="s">
        <v>72</v>
      </c>
      <c r="E16" s="32"/>
      <c r="F16" s="32"/>
      <c r="G16" s="32"/>
      <c r="H16" s="32"/>
      <c r="I16" s="21"/>
      <c r="J16" s="21"/>
      <c r="K16" s="21"/>
      <c r="L16" s="21"/>
      <c r="M16" s="21"/>
      <c r="N16" s="21"/>
      <c r="O16" s="21"/>
      <c r="P16" s="21"/>
      <c r="Q16" s="32"/>
      <c r="R16" s="21"/>
      <c r="S16" s="21"/>
      <c r="T16" s="21"/>
      <c r="U16" s="21"/>
      <c r="V16" s="21"/>
      <c r="W16" s="21"/>
      <c r="X16" s="21"/>
      <c r="Y16" s="21"/>
    </row>
    <row r="17" spans="2:25" ht="37.5">
      <c r="B17" s="7">
        <v>7</v>
      </c>
      <c r="C17" s="5" t="s">
        <v>49</v>
      </c>
      <c r="D17" s="4" t="s">
        <v>50</v>
      </c>
      <c r="E17" s="32">
        <v>21.2</v>
      </c>
      <c r="F17" s="32">
        <v>24.5</v>
      </c>
      <c r="G17" s="32">
        <v>22.1</v>
      </c>
      <c r="H17" s="32">
        <v>22.1</v>
      </c>
      <c r="I17" s="21">
        <v>22.1</v>
      </c>
      <c r="J17" s="21">
        <v>21.7</v>
      </c>
      <c r="K17" s="21">
        <v>22.1</v>
      </c>
      <c r="L17" s="21">
        <v>22.1</v>
      </c>
      <c r="M17" s="21">
        <v>22.3</v>
      </c>
      <c r="N17" s="21">
        <v>22.4</v>
      </c>
      <c r="O17" s="21">
        <v>22.4</v>
      </c>
      <c r="P17" s="21">
        <v>22.5</v>
      </c>
      <c r="Q17" s="32">
        <v>22.3</v>
      </c>
      <c r="R17" s="21">
        <v>22.3</v>
      </c>
      <c r="S17" s="21">
        <v>22.3</v>
      </c>
      <c r="T17" s="21">
        <v>22.6</v>
      </c>
      <c r="U17" s="21">
        <v>22.6</v>
      </c>
      <c r="V17" s="21">
        <v>22.5</v>
      </c>
      <c r="W17" s="21">
        <v>22.8</v>
      </c>
      <c r="X17" s="21">
        <v>22.8</v>
      </c>
      <c r="Y17" s="21">
        <v>22.8</v>
      </c>
    </row>
    <row r="18" spans="2:25" ht="37.5">
      <c r="B18" s="7">
        <v>8</v>
      </c>
      <c r="C18" s="5" t="s">
        <v>51</v>
      </c>
      <c r="D18" s="4" t="s">
        <v>52</v>
      </c>
      <c r="E18" s="32"/>
      <c r="F18" s="32"/>
      <c r="G18" s="32"/>
      <c r="H18" s="32"/>
      <c r="I18" s="21"/>
      <c r="J18" s="21"/>
      <c r="K18" s="21"/>
      <c r="L18" s="21"/>
      <c r="M18" s="21"/>
      <c r="N18" s="21"/>
      <c r="O18" s="21"/>
      <c r="P18" s="21"/>
      <c r="Q18" s="32"/>
      <c r="R18" s="21"/>
      <c r="S18" s="21"/>
      <c r="T18" s="21"/>
      <c r="U18" s="21"/>
      <c r="V18" s="21"/>
      <c r="W18" s="21"/>
      <c r="X18" s="21"/>
      <c r="Y18" s="21"/>
    </row>
    <row r="19" spans="2:25" ht="18.75">
      <c r="B19" s="7">
        <v>9</v>
      </c>
      <c r="C19" s="5" t="s">
        <v>206</v>
      </c>
      <c r="D19" s="4" t="s">
        <v>73</v>
      </c>
      <c r="E19" s="32">
        <v>-0.053</v>
      </c>
      <c r="F19" s="32">
        <v>-0.085</v>
      </c>
      <c r="G19" s="32">
        <v>-0.078</v>
      </c>
      <c r="H19" s="32">
        <v>-0.058</v>
      </c>
      <c r="I19" s="21">
        <v>-0.058</v>
      </c>
      <c r="J19" s="21">
        <v>-0.053</v>
      </c>
      <c r="K19" s="21">
        <v>-0.055</v>
      </c>
      <c r="L19" s="21">
        <v>-0.055</v>
      </c>
      <c r="M19" s="21">
        <v>-0.046</v>
      </c>
      <c r="N19" s="21">
        <v>-0.048</v>
      </c>
      <c r="O19" s="21">
        <v>-0.048</v>
      </c>
      <c r="P19" s="21">
        <v>-0.048</v>
      </c>
      <c r="Q19" s="32">
        <v>-0.041</v>
      </c>
      <c r="R19" s="21">
        <v>-0.03</v>
      </c>
      <c r="S19" s="21">
        <v>-0.03</v>
      </c>
      <c r="T19" s="21">
        <v>-0.015</v>
      </c>
      <c r="U19" s="21">
        <v>-0.015</v>
      </c>
      <c r="V19" s="21">
        <v>-0.015</v>
      </c>
      <c r="W19" s="21">
        <v>-0.015</v>
      </c>
      <c r="X19" s="21">
        <v>-0.015</v>
      </c>
      <c r="Y19" s="21">
        <v>-0.015</v>
      </c>
    </row>
    <row r="20" spans="2:25" ht="18.75">
      <c r="B20" s="27" t="s">
        <v>200</v>
      </c>
      <c r="C20" s="10" t="s">
        <v>74</v>
      </c>
      <c r="D20" s="11"/>
      <c r="E20" s="33"/>
      <c r="F20" s="33"/>
      <c r="G20" s="33"/>
      <c r="H20" s="33"/>
      <c r="I20" s="25"/>
      <c r="J20" s="25"/>
      <c r="K20" s="25"/>
      <c r="L20" s="25"/>
      <c r="M20" s="25"/>
      <c r="N20" s="25"/>
      <c r="O20" s="25"/>
      <c r="P20" s="25"/>
      <c r="Q20" s="33"/>
      <c r="R20" s="25"/>
      <c r="S20" s="25"/>
      <c r="T20" s="25"/>
      <c r="U20" s="25"/>
      <c r="V20" s="25"/>
      <c r="W20" s="25"/>
      <c r="X20" s="25"/>
      <c r="Y20" s="25"/>
    </row>
    <row r="21" spans="2:25" ht="18.75">
      <c r="B21" s="15">
        <v>10</v>
      </c>
      <c r="C21" s="6" t="s">
        <v>74</v>
      </c>
      <c r="D21" s="4" t="s">
        <v>53</v>
      </c>
      <c r="E21" s="32">
        <v>436</v>
      </c>
      <c r="F21" s="32">
        <v>442</v>
      </c>
      <c r="G21" s="36">
        <f>F21*G22/100</f>
        <v>450.398</v>
      </c>
      <c r="H21" s="32">
        <f aca="true" t="shared" si="0" ref="H21:M21">H22*450/100</f>
        <v>455.85</v>
      </c>
      <c r="I21" s="32">
        <f t="shared" si="0"/>
        <v>456.3</v>
      </c>
      <c r="J21" s="32">
        <f t="shared" si="0"/>
        <v>458.1</v>
      </c>
      <c r="K21" s="32">
        <f t="shared" si="0"/>
        <v>458.1</v>
      </c>
      <c r="L21" s="32">
        <f t="shared" si="0"/>
        <v>459</v>
      </c>
      <c r="M21" s="32">
        <f t="shared" si="0"/>
        <v>462.6</v>
      </c>
      <c r="N21" s="37">
        <f aca="true" t="shared" si="1" ref="N21:Y21">N22*K21/100</f>
        <v>471.843</v>
      </c>
      <c r="O21" s="37">
        <f t="shared" si="1"/>
        <v>473.2289999999999</v>
      </c>
      <c r="P21" s="37">
        <f t="shared" si="1"/>
        <v>479.7162</v>
      </c>
      <c r="Q21" s="37">
        <f t="shared" si="1"/>
        <v>486.470133</v>
      </c>
      <c r="R21" s="37">
        <f t="shared" si="1"/>
        <v>488.3723279999999</v>
      </c>
      <c r="S21" s="37">
        <f t="shared" si="1"/>
        <v>498.42513180000003</v>
      </c>
      <c r="T21" s="37">
        <f t="shared" si="1"/>
        <v>501.06423699</v>
      </c>
      <c r="U21" s="37">
        <f t="shared" si="1"/>
        <v>504.00024249599994</v>
      </c>
      <c r="V21" s="37">
        <f t="shared" si="1"/>
        <v>517.8637119402001</v>
      </c>
      <c r="W21" s="37">
        <f t="shared" si="1"/>
        <v>516.0961640997</v>
      </c>
      <c r="X21" s="37">
        <f t="shared" si="1"/>
        <v>520.128250255872</v>
      </c>
      <c r="Y21" s="37">
        <f t="shared" si="1"/>
        <v>538.060396705868</v>
      </c>
    </row>
    <row r="22" spans="2:25" ht="37.5">
      <c r="B22" s="7">
        <v>11</v>
      </c>
      <c r="C22" s="5" t="s">
        <v>75</v>
      </c>
      <c r="D22" s="4" t="s">
        <v>11</v>
      </c>
      <c r="E22" s="32">
        <v>105.1</v>
      </c>
      <c r="F22" s="32">
        <v>101.5</v>
      </c>
      <c r="G22" s="32">
        <v>101.9</v>
      </c>
      <c r="H22" s="32">
        <v>101.3</v>
      </c>
      <c r="I22" s="21">
        <v>101.4</v>
      </c>
      <c r="J22" s="21">
        <v>101.8</v>
      </c>
      <c r="K22" s="21">
        <v>101.8</v>
      </c>
      <c r="L22" s="21">
        <v>102</v>
      </c>
      <c r="M22" s="21">
        <v>102.8</v>
      </c>
      <c r="N22" s="21">
        <v>103</v>
      </c>
      <c r="O22" s="21">
        <v>103.1</v>
      </c>
      <c r="P22" s="21">
        <v>103.7</v>
      </c>
      <c r="Q22" s="32">
        <v>103.1</v>
      </c>
      <c r="R22" s="21">
        <v>103.2</v>
      </c>
      <c r="S22" s="21">
        <v>103.9</v>
      </c>
      <c r="T22" s="21">
        <v>103</v>
      </c>
      <c r="U22" s="21">
        <v>103.2</v>
      </c>
      <c r="V22" s="21">
        <v>103.9</v>
      </c>
      <c r="W22" s="21">
        <v>103</v>
      </c>
      <c r="X22" s="21">
        <v>103.2</v>
      </c>
      <c r="Y22" s="21">
        <v>103.9</v>
      </c>
    </row>
    <row r="23" spans="2:25" ht="37.5">
      <c r="B23" s="7">
        <v>12</v>
      </c>
      <c r="C23" s="5" t="s">
        <v>54</v>
      </c>
      <c r="D23" s="4" t="s">
        <v>76</v>
      </c>
      <c r="E23" s="32">
        <v>103.6</v>
      </c>
      <c r="F23" s="32">
        <v>105.2</v>
      </c>
      <c r="G23" s="32">
        <v>107.2</v>
      </c>
      <c r="H23" s="32">
        <v>104</v>
      </c>
      <c r="I23" s="21">
        <v>104.1</v>
      </c>
      <c r="J23" s="21">
        <v>104.5</v>
      </c>
      <c r="K23" s="21">
        <v>102.5</v>
      </c>
      <c r="L23" s="21">
        <v>103</v>
      </c>
      <c r="M23" s="21">
        <v>103.2</v>
      </c>
      <c r="N23" s="21">
        <v>103.5</v>
      </c>
      <c r="O23" s="21">
        <v>103.8</v>
      </c>
      <c r="P23" s="21">
        <v>104.2</v>
      </c>
      <c r="Q23" s="32">
        <v>103.5</v>
      </c>
      <c r="R23" s="21">
        <v>103.9</v>
      </c>
      <c r="S23" s="21">
        <v>104.5</v>
      </c>
      <c r="T23" s="21">
        <v>104</v>
      </c>
      <c r="U23" s="21">
        <v>104.2</v>
      </c>
      <c r="V23" s="21">
        <v>104.8</v>
      </c>
      <c r="W23" s="21">
        <v>104.1</v>
      </c>
      <c r="X23" s="21">
        <v>104.2</v>
      </c>
      <c r="Y23" s="21">
        <v>104.8</v>
      </c>
    </row>
    <row r="24" spans="2:25" ht="18.75">
      <c r="B24" s="27" t="s">
        <v>199</v>
      </c>
      <c r="C24" s="10" t="s">
        <v>144</v>
      </c>
      <c r="D24" s="12"/>
      <c r="E24" s="33"/>
      <c r="F24" s="33"/>
      <c r="G24" s="33"/>
      <c r="H24" s="33"/>
      <c r="I24" s="25"/>
      <c r="J24" s="25"/>
      <c r="K24" s="25"/>
      <c r="L24" s="25"/>
      <c r="M24" s="25"/>
      <c r="N24" s="25"/>
      <c r="O24" s="25"/>
      <c r="P24" s="25"/>
      <c r="Q24" s="33"/>
      <c r="R24" s="25"/>
      <c r="S24" s="25"/>
      <c r="T24" s="25"/>
      <c r="U24" s="25"/>
      <c r="V24" s="25"/>
      <c r="W24" s="25"/>
      <c r="X24" s="25"/>
      <c r="Y24" s="25"/>
    </row>
    <row r="25" spans="2:25" ht="18.75">
      <c r="B25" s="15">
        <v>13</v>
      </c>
      <c r="C25" s="13" t="s">
        <v>77</v>
      </c>
      <c r="D25" s="14" t="s">
        <v>53</v>
      </c>
      <c r="E25" s="32"/>
      <c r="F25" s="32"/>
      <c r="G25" s="32"/>
      <c r="H25" s="32"/>
      <c r="I25" s="21"/>
      <c r="J25" s="21"/>
      <c r="K25" s="21"/>
      <c r="L25" s="21"/>
      <c r="M25" s="21"/>
      <c r="N25" s="21"/>
      <c r="O25" s="21"/>
      <c r="P25" s="21"/>
      <c r="Q25" s="32"/>
      <c r="R25" s="21"/>
      <c r="S25" s="21"/>
      <c r="T25" s="21"/>
      <c r="U25" s="21"/>
      <c r="V25" s="21"/>
      <c r="W25" s="21"/>
      <c r="X25" s="21"/>
      <c r="Y25" s="21"/>
    </row>
    <row r="26" spans="2:25" ht="37.5">
      <c r="B26" s="15">
        <v>14</v>
      </c>
      <c r="C26" s="13" t="s">
        <v>55</v>
      </c>
      <c r="D26" s="14" t="s">
        <v>11</v>
      </c>
      <c r="E26" s="32"/>
      <c r="F26" s="32"/>
      <c r="G26" s="32"/>
      <c r="H26" s="32"/>
      <c r="I26" s="21"/>
      <c r="J26" s="21"/>
      <c r="K26" s="21"/>
      <c r="L26" s="21"/>
      <c r="M26" s="21"/>
      <c r="N26" s="21"/>
      <c r="O26" s="21"/>
      <c r="P26" s="21"/>
      <c r="Q26" s="32"/>
      <c r="R26" s="21"/>
      <c r="S26" s="21"/>
      <c r="T26" s="21"/>
      <c r="U26" s="21"/>
      <c r="V26" s="21"/>
      <c r="W26" s="21"/>
      <c r="X26" s="21"/>
      <c r="Y26" s="21"/>
    </row>
    <row r="27" spans="2:25" ht="37.5">
      <c r="B27" s="7">
        <v>15</v>
      </c>
      <c r="C27" s="20" t="s">
        <v>146</v>
      </c>
      <c r="D27" s="4" t="s">
        <v>11</v>
      </c>
      <c r="E27" s="32"/>
      <c r="F27" s="32"/>
      <c r="G27" s="32"/>
      <c r="H27" s="32"/>
      <c r="I27" s="21"/>
      <c r="J27" s="21"/>
      <c r="K27" s="21"/>
      <c r="L27" s="21"/>
      <c r="M27" s="21"/>
      <c r="N27" s="21"/>
      <c r="O27" s="21"/>
      <c r="P27" s="21"/>
      <c r="Q27" s="32"/>
      <c r="R27" s="21"/>
      <c r="S27" s="21"/>
      <c r="T27" s="21"/>
      <c r="U27" s="21"/>
      <c r="V27" s="21"/>
      <c r="W27" s="21"/>
      <c r="X27" s="21"/>
      <c r="Y27" s="21"/>
    </row>
    <row r="28" spans="2:25" ht="37.5">
      <c r="B28" s="7">
        <v>16</v>
      </c>
      <c r="C28" s="5" t="s">
        <v>78</v>
      </c>
      <c r="D28" s="4" t="s">
        <v>11</v>
      </c>
      <c r="E28" s="32"/>
      <c r="F28" s="32"/>
      <c r="G28" s="32"/>
      <c r="H28" s="32"/>
      <c r="I28" s="21"/>
      <c r="J28" s="21"/>
      <c r="K28" s="21"/>
      <c r="L28" s="21"/>
      <c r="M28" s="21"/>
      <c r="N28" s="21"/>
      <c r="O28" s="21"/>
      <c r="P28" s="21"/>
      <c r="Q28" s="32"/>
      <c r="R28" s="21"/>
      <c r="S28" s="21"/>
      <c r="T28" s="21"/>
      <c r="U28" s="21"/>
      <c r="V28" s="21"/>
      <c r="W28" s="21"/>
      <c r="X28" s="21"/>
      <c r="Y28" s="21"/>
    </row>
    <row r="29" spans="2:25" ht="37.5">
      <c r="B29" s="15">
        <v>17</v>
      </c>
      <c r="C29" s="5" t="s">
        <v>79</v>
      </c>
      <c r="D29" s="4" t="s">
        <v>11</v>
      </c>
      <c r="E29" s="32"/>
      <c r="F29" s="32"/>
      <c r="G29" s="32"/>
      <c r="H29" s="32"/>
      <c r="I29" s="21"/>
      <c r="J29" s="21"/>
      <c r="K29" s="21"/>
      <c r="L29" s="21"/>
      <c r="M29" s="21"/>
      <c r="N29" s="21"/>
      <c r="O29" s="21"/>
      <c r="P29" s="21"/>
      <c r="Q29" s="32"/>
      <c r="R29" s="21"/>
      <c r="S29" s="21"/>
      <c r="T29" s="21"/>
      <c r="U29" s="21"/>
      <c r="V29" s="21"/>
      <c r="W29" s="21"/>
      <c r="X29" s="21"/>
      <c r="Y29" s="21"/>
    </row>
    <row r="30" spans="2:25" ht="37.5">
      <c r="B30" s="7">
        <v>18</v>
      </c>
      <c r="C30" s="5" t="s">
        <v>80</v>
      </c>
      <c r="D30" s="4" t="s">
        <v>11</v>
      </c>
      <c r="E30" s="32"/>
      <c r="F30" s="32"/>
      <c r="G30" s="32"/>
      <c r="H30" s="32"/>
      <c r="I30" s="21"/>
      <c r="J30" s="21"/>
      <c r="K30" s="21"/>
      <c r="L30" s="21"/>
      <c r="M30" s="21"/>
      <c r="N30" s="21"/>
      <c r="O30" s="21"/>
      <c r="P30" s="21"/>
      <c r="Q30" s="32"/>
      <c r="R30" s="21"/>
      <c r="S30" s="21"/>
      <c r="T30" s="21"/>
      <c r="U30" s="21"/>
      <c r="V30" s="21"/>
      <c r="W30" s="21"/>
      <c r="X30" s="21"/>
      <c r="Y30" s="21"/>
    </row>
    <row r="31" spans="2:25" ht="37.5">
      <c r="B31" s="7">
        <v>19</v>
      </c>
      <c r="C31" s="5" t="s">
        <v>81</v>
      </c>
      <c r="D31" s="4" t="s">
        <v>11</v>
      </c>
      <c r="E31" s="32"/>
      <c r="F31" s="32"/>
      <c r="G31" s="32"/>
      <c r="H31" s="32"/>
      <c r="I31" s="21"/>
      <c r="J31" s="21"/>
      <c r="K31" s="21"/>
      <c r="L31" s="21"/>
      <c r="M31" s="21"/>
      <c r="N31" s="21"/>
      <c r="O31" s="21"/>
      <c r="P31" s="21"/>
      <c r="Q31" s="32"/>
      <c r="R31" s="21"/>
      <c r="S31" s="21"/>
      <c r="T31" s="21"/>
      <c r="U31" s="21"/>
      <c r="V31" s="21"/>
      <c r="W31" s="21"/>
      <c r="X31" s="21"/>
      <c r="Y31" s="21"/>
    </row>
    <row r="32" spans="2:25" ht="37.5">
      <c r="B32" s="7">
        <v>20</v>
      </c>
      <c r="C32" s="5" t="s">
        <v>82</v>
      </c>
      <c r="D32" s="4" t="s">
        <v>11</v>
      </c>
      <c r="E32" s="32"/>
      <c r="F32" s="32"/>
      <c r="G32" s="32"/>
      <c r="H32" s="32"/>
      <c r="I32" s="21"/>
      <c r="J32" s="21"/>
      <c r="K32" s="21"/>
      <c r="L32" s="21"/>
      <c r="M32" s="21"/>
      <c r="N32" s="21"/>
      <c r="O32" s="21"/>
      <c r="P32" s="21"/>
      <c r="Q32" s="32"/>
      <c r="R32" s="21"/>
      <c r="S32" s="21"/>
      <c r="T32" s="21"/>
      <c r="U32" s="21"/>
      <c r="V32" s="21"/>
      <c r="W32" s="21"/>
      <c r="X32" s="21"/>
      <c r="Y32" s="21"/>
    </row>
    <row r="33" spans="2:25" ht="37.5">
      <c r="B33" s="7">
        <v>21</v>
      </c>
      <c r="C33" s="20" t="s">
        <v>83</v>
      </c>
      <c r="D33" s="4" t="s">
        <v>11</v>
      </c>
      <c r="E33" s="32"/>
      <c r="F33" s="32"/>
      <c r="G33" s="32"/>
      <c r="H33" s="32"/>
      <c r="I33" s="21"/>
      <c r="J33" s="21"/>
      <c r="K33" s="21"/>
      <c r="L33" s="21"/>
      <c r="M33" s="21"/>
      <c r="N33" s="21"/>
      <c r="O33" s="21"/>
      <c r="P33" s="21"/>
      <c r="Q33" s="32"/>
      <c r="R33" s="21"/>
      <c r="S33" s="21"/>
      <c r="T33" s="21"/>
      <c r="U33" s="21"/>
      <c r="V33" s="21"/>
      <c r="W33" s="21"/>
      <c r="X33" s="21"/>
      <c r="Y33" s="21"/>
    </row>
    <row r="34" spans="2:25" ht="37.5">
      <c r="B34" s="7">
        <v>22</v>
      </c>
      <c r="C34" s="5" t="s">
        <v>84</v>
      </c>
      <c r="D34" s="4" t="s">
        <v>11</v>
      </c>
      <c r="E34" s="32"/>
      <c r="F34" s="32"/>
      <c r="G34" s="32"/>
      <c r="H34" s="32"/>
      <c r="I34" s="21"/>
      <c r="J34" s="21"/>
      <c r="K34" s="21"/>
      <c r="L34" s="21"/>
      <c r="M34" s="21"/>
      <c r="N34" s="21"/>
      <c r="O34" s="21"/>
      <c r="P34" s="21"/>
      <c r="Q34" s="32"/>
      <c r="R34" s="21"/>
      <c r="S34" s="21"/>
      <c r="T34" s="21"/>
      <c r="U34" s="21"/>
      <c r="V34" s="21"/>
      <c r="W34" s="21"/>
      <c r="X34" s="21"/>
      <c r="Y34" s="21"/>
    </row>
    <row r="35" spans="2:25" ht="37.5">
      <c r="B35" s="7">
        <v>23</v>
      </c>
      <c r="C35" s="5" t="s">
        <v>85</v>
      </c>
      <c r="D35" s="4" t="s">
        <v>11</v>
      </c>
      <c r="E35" s="32"/>
      <c r="F35" s="32"/>
      <c r="G35" s="32"/>
      <c r="H35" s="32"/>
      <c r="I35" s="21"/>
      <c r="J35" s="21"/>
      <c r="K35" s="21"/>
      <c r="L35" s="21"/>
      <c r="M35" s="21"/>
      <c r="N35" s="21"/>
      <c r="O35" s="21"/>
      <c r="P35" s="21"/>
      <c r="Q35" s="32"/>
      <c r="R35" s="21"/>
      <c r="S35" s="21"/>
      <c r="T35" s="21"/>
      <c r="U35" s="21"/>
      <c r="V35" s="21"/>
      <c r="W35" s="21"/>
      <c r="X35" s="21"/>
      <c r="Y35" s="21"/>
    </row>
    <row r="36" spans="2:25" ht="37.5">
      <c r="B36" s="7">
        <v>24</v>
      </c>
      <c r="C36" s="5" t="s">
        <v>152</v>
      </c>
      <c r="D36" s="4" t="s">
        <v>11</v>
      </c>
      <c r="E36" s="32"/>
      <c r="F36" s="32"/>
      <c r="G36" s="32"/>
      <c r="H36" s="32"/>
      <c r="I36" s="21"/>
      <c r="J36" s="21"/>
      <c r="K36" s="21"/>
      <c r="L36" s="21"/>
      <c r="M36" s="21"/>
      <c r="N36" s="21"/>
      <c r="O36" s="21"/>
      <c r="P36" s="21"/>
      <c r="Q36" s="32"/>
      <c r="R36" s="21"/>
      <c r="S36" s="21"/>
      <c r="T36" s="21"/>
      <c r="U36" s="21"/>
      <c r="V36" s="21"/>
      <c r="W36" s="21"/>
      <c r="X36" s="21"/>
      <c r="Y36" s="21"/>
    </row>
    <row r="37" spans="2:25" ht="37.5">
      <c r="B37" s="7">
        <v>25</v>
      </c>
      <c r="C37" s="5" t="s">
        <v>86</v>
      </c>
      <c r="D37" s="4" t="s">
        <v>11</v>
      </c>
      <c r="E37" s="32"/>
      <c r="F37" s="32"/>
      <c r="G37" s="32"/>
      <c r="H37" s="32"/>
      <c r="I37" s="21"/>
      <c r="J37" s="21"/>
      <c r="K37" s="21"/>
      <c r="L37" s="21"/>
      <c r="M37" s="21"/>
      <c r="N37" s="21"/>
      <c r="O37" s="21"/>
      <c r="P37" s="21"/>
      <c r="Q37" s="32"/>
      <c r="R37" s="21"/>
      <c r="S37" s="21"/>
      <c r="T37" s="21"/>
      <c r="U37" s="21"/>
      <c r="V37" s="21"/>
      <c r="W37" s="21"/>
      <c r="X37" s="21"/>
      <c r="Y37" s="21"/>
    </row>
    <row r="38" spans="2:25" ht="37.5">
      <c r="B38" s="7">
        <v>26</v>
      </c>
      <c r="C38" s="5" t="s">
        <v>87</v>
      </c>
      <c r="D38" s="4" t="s">
        <v>11</v>
      </c>
      <c r="E38" s="32"/>
      <c r="F38" s="32"/>
      <c r="G38" s="32"/>
      <c r="H38" s="32"/>
      <c r="I38" s="21"/>
      <c r="J38" s="21"/>
      <c r="K38" s="21"/>
      <c r="L38" s="21"/>
      <c r="M38" s="21"/>
      <c r="N38" s="21"/>
      <c r="O38" s="21"/>
      <c r="P38" s="21"/>
      <c r="Q38" s="32"/>
      <c r="R38" s="21"/>
      <c r="S38" s="21"/>
      <c r="T38" s="21"/>
      <c r="U38" s="21"/>
      <c r="V38" s="21"/>
      <c r="W38" s="21"/>
      <c r="X38" s="21"/>
      <c r="Y38" s="21"/>
    </row>
    <row r="39" spans="2:25" ht="37.5">
      <c r="B39" s="7">
        <v>27</v>
      </c>
      <c r="C39" s="5" t="s">
        <v>88</v>
      </c>
      <c r="D39" s="4" t="s">
        <v>11</v>
      </c>
      <c r="E39" s="32"/>
      <c r="F39" s="32"/>
      <c r="G39" s="32"/>
      <c r="H39" s="32"/>
      <c r="I39" s="21"/>
      <c r="J39" s="21"/>
      <c r="K39" s="21"/>
      <c r="L39" s="21"/>
      <c r="M39" s="21"/>
      <c r="N39" s="21"/>
      <c r="O39" s="21"/>
      <c r="P39" s="21"/>
      <c r="Q39" s="32"/>
      <c r="R39" s="21"/>
      <c r="S39" s="21"/>
      <c r="T39" s="21"/>
      <c r="U39" s="21"/>
      <c r="V39" s="21"/>
      <c r="W39" s="21"/>
      <c r="X39" s="21"/>
      <c r="Y39" s="21"/>
    </row>
    <row r="40" spans="2:25" ht="56.25">
      <c r="B40" s="7">
        <v>28</v>
      </c>
      <c r="C40" s="5" t="s">
        <v>89</v>
      </c>
      <c r="D40" s="4" t="s">
        <v>11</v>
      </c>
      <c r="E40" s="32">
        <v>103.7</v>
      </c>
      <c r="F40" s="32">
        <v>100</v>
      </c>
      <c r="G40" s="32"/>
      <c r="H40" s="32"/>
      <c r="I40" s="21"/>
      <c r="J40" s="21"/>
      <c r="K40" s="21"/>
      <c r="L40" s="21"/>
      <c r="M40" s="21"/>
      <c r="N40" s="21"/>
      <c r="O40" s="21"/>
      <c r="P40" s="21"/>
      <c r="Q40" s="32"/>
      <c r="R40" s="21"/>
      <c r="S40" s="21"/>
      <c r="T40" s="21"/>
      <c r="U40" s="21"/>
      <c r="V40" s="21"/>
      <c r="W40" s="21"/>
      <c r="X40" s="21"/>
      <c r="Y40" s="21"/>
    </row>
    <row r="41" spans="2:25" ht="37.5">
      <c r="B41" s="15">
        <v>29</v>
      </c>
      <c r="C41" s="5" t="s">
        <v>90</v>
      </c>
      <c r="D41" s="4" t="s">
        <v>11</v>
      </c>
      <c r="E41" s="32"/>
      <c r="F41" s="32"/>
      <c r="G41" s="32"/>
      <c r="H41" s="32"/>
      <c r="I41" s="21"/>
      <c r="J41" s="21"/>
      <c r="K41" s="21"/>
      <c r="L41" s="21"/>
      <c r="M41" s="21"/>
      <c r="N41" s="21"/>
      <c r="O41" s="21"/>
      <c r="P41" s="21"/>
      <c r="Q41" s="32"/>
      <c r="R41" s="21"/>
      <c r="S41" s="21"/>
      <c r="T41" s="21"/>
      <c r="U41" s="21"/>
      <c r="V41" s="21"/>
      <c r="W41" s="21"/>
      <c r="X41" s="21"/>
      <c r="Y41" s="21"/>
    </row>
    <row r="42" spans="2:25" ht="37.5">
      <c r="B42" s="15">
        <v>30</v>
      </c>
      <c r="C42" s="5" t="s">
        <v>91</v>
      </c>
      <c r="D42" s="4" t="s">
        <v>11</v>
      </c>
      <c r="E42" s="32">
        <v>108.8</v>
      </c>
      <c r="F42" s="32">
        <v>100</v>
      </c>
      <c r="G42" s="32">
        <v>100</v>
      </c>
      <c r="H42" s="32">
        <v>100.1</v>
      </c>
      <c r="I42" s="21">
        <v>100.1</v>
      </c>
      <c r="J42" s="21">
        <v>100.2</v>
      </c>
      <c r="K42" s="21">
        <v>100.1</v>
      </c>
      <c r="L42" s="21">
        <v>100.1</v>
      </c>
      <c r="M42" s="21">
        <v>100.2</v>
      </c>
      <c r="N42" s="21">
        <v>100.1</v>
      </c>
      <c r="O42" s="21">
        <v>100.2</v>
      </c>
      <c r="P42" s="21">
        <v>100.2</v>
      </c>
      <c r="Q42" s="32">
        <v>100.1</v>
      </c>
      <c r="R42" s="21">
        <v>100.2</v>
      </c>
      <c r="S42" s="21">
        <v>100.3</v>
      </c>
      <c r="T42" s="21">
        <v>100.2</v>
      </c>
      <c r="U42" s="21">
        <v>100.3</v>
      </c>
      <c r="V42" s="21">
        <v>100.5</v>
      </c>
      <c r="W42" s="21">
        <v>100.3</v>
      </c>
      <c r="X42" s="21">
        <v>100.3</v>
      </c>
      <c r="Y42" s="21">
        <v>100.1</v>
      </c>
    </row>
    <row r="43" spans="2:25" ht="37.5">
      <c r="B43" s="7">
        <v>31</v>
      </c>
      <c r="C43" s="5" t="s">
        <v>154</v>
      </c>
      <c r="D43" s="4" t="s">
        <v>11</v>
      </c>
      <c r="E43" s="32"/>
      <c r="F43" s="32"/>
      <c r="G43" s="32"/>
      <c r="H43" s="32"/>
      <c r="I43" s="21"/>
      <c r="J43" s="21"/>
      <c r="K43" s="21"/>
      <c r="L43" s="21"/>
      <c r="M43" s="21"/>
      <c r="N43" s="21"/>
      <c r="O43" s="21"/>
      <c r="P43" s="21"/>
      <c r="Q43" s="32"/>
      <c r="R43" s="21"/>
      <c r="S43" s="21"/>
      <c r="T43" s="21"/>
      <c r="U43" s="21"/>
      <c r="V43" s="21"/>
      <c r="W43" s="21"/>
      <c r="X43" s="21"/>
      <c r="Y43" s="21"/>
    </row>
    <row r="44" spans="2:25" ht="37.5">
      <c r="B44" s="7">
        <v>32</v>
      </c>
      <c r="C44" s="5" t="s">
        <v>92</v>
      </c>
      <c r="D44" s="4" t="s">
        <v>11</v>
      </c>
      <c r="E44" s="32"/>
      <c r="F44" s="32"/>
      <c r="G44" s="32"/>
      <c r="H44" s="32"/>
      <c r="I44" s="21"/>
      <c r="J44" s="21"/>
      <c r="K44" s="21"/>
      <c r="L44" s="21"/>
      <c r="M44" s="21"/>
      <c r="N44" s="21"/>
      <c r="O44" s="21"/>
      <c r="P44" s="21"/>
      <c r="Q44" s="32"/>
      <c r="R44" s="21"/>
      <c r="S44" s="21"/>
      <c r="T44" s="21"/>
      <c r="U44" s="21"/>
      <c r="V44" s="21"/>
      <c r="W44" s="21"/>
      <c r="X44" s="21"/>
      <c r="Y44" s="21"/>
    </row>
    <row r="45" spans="2:25" ht="37.5">
      <c r="B45" s="15">
        <v>33</v>
      </c>
      <c r="C45" s="5" t="s">
        <v>155</v>
      </c>
      <c r="D45" s="4" t="s">
        <v>11</v>
      </c>
      <c r="E45" s="32"/>
      <c r="F45" s="32"/>
      <c r="G45" s="32"/>
      <c r="H45" s="32"/>
      <c r="I45" s="21"/>
      <c r="J45" s="21"/>
      <c r="K45" s="21"/>
      <c r="L45" s="21"/>
      <c r="M45" s="21"/>
      <c r="N45" s="21"/>
      <c r="O45" s="21"/>
      <c r="P45" s="21"/>
      <c r="Q45" s="32"/>
      <c r="R45" s="21"/>
      <c r="S45" s="21"/>
      <c r="T45" s="21"/>
      <c r="U45" s="21"/>
      <c r="V45" s="21"/>
      <c r="W45" s="21"/>
      <c r="X45" s="21"/>
      <c r="Y45" s="21"/>
    </row>
    <row r="46" spans="2:25" ht="37.5">
      <c r="B46" s="15">
        <v>34</v>
      </c>
      <c r="C46" s="5" t="s">
        <v>93</v>
      </c>
      <c r="D46" s="4" t="s">
        <v>11</v>
      </c>
      <c r="E46" s="32"/>
      <c r="F46" s="32"/>
      <c r="G46" s="32"/>
      <c r="H46" s="32"/>
      <c r="I46" s="21"/>
      <c r="J46" s="21"/>
      <c r="K46" s="21"/>
      <c r="L46" s="21"/>
      <c r="M46" s="21"/>
      <c r="N46" s="21"/>
      <c r="O46" s="21"/>
      <c r="P46" s="21"/>
      <c r="Q46" s="32"/>
      <c r="R46" s="21"/>
      <c r="S46" s="21"/>
      <c r="T46" s="21"/>
      <c r="U46" s="21"/>
      <c r="V46" s="21"/>
      <c r="W46" s="21"/>
      <c r="X46" s="21"/>
      <c r="Y46" s="21"/>
    </row>
    <row r="47" spans="2:25" ht="37.5">
      <c r="B47" s="15">
        <v>35</v>
      </c>
      <c r="C47" s="5" t="s">
        <v>94</v>
      </c>
      <c r="D47" s="4" t="s">
        <v>11</v>
      </c>
      <c r="E47" s="32"/>
      <c r="F47" s="32"/>
      <c r="G47" s="32"/>
      <c r="H47" s="32"/>
      <c r="I47" s="21"/>
      <c r="J47" s="21"/>
      <c r="K47" s="21"/>
      <c r="L47" s="21"/>
      <c r="M47" s="21"/>
      <c r="N47" s="21"/>
      <c r="O47" s="21"/>
      <c r="P47" s="21"/>
      <c r="Q47" s="32"/>
      <c r="R47" s="21"/>
      <c r="S47" s="21"/>
      <c r="T47" s="21"/>
      <c r="U47" s="21"/>
      <c r="V47" s="21"/>
      <c r="W47" s="21"/>
      <c r="X47" s="21"/>
      <c r="Y47" s="21"/>
    </row>
    <row r="48" spans="2:25" ht="37.5">
      <c r="B48" s="7">
        <v>36</v>
      </c>
      <c r="C48" s="5" t="s">
        <v>95</v>
      </c>
      <c r="D48" s="4" t="s">
        <v>11</v>
      </c>
      <c r="E48" s="32"/>
      <c r="F48" s="32"/>
      <c r="G48" s="32"/>
      <c r="H48" s="32"/>
      <c r="I48" s="21"/>
      <c r="J48" s="21"/>
      <c r="K48" s="21"/>
      <c r="L48" s="21"/>
      <c r="M48" s="21"/>
      <c r="N48" s="21"/>
      <c r="O48" s="21"/>
      <c r="P48" s="21"/>
      <c r="Q48" s="32"/>
      <c r="R48" s="21"/>
      <c r="S48" s="21"/>
      <c r="T48" s="21"/>
      <c r="U48" s="21"/>
      <c r="V48" s="21"/>
      <c r="W48" s="21"/>
      <c r="X48" s="21"/>
      <c r="Y48" s="21"/>
    </row>
    <row r="49" spans="2:25" ht="37.5">
      <c r="B49" s="7">
        <v>35</v>
      </c>
      <c r="C49" s="5" t="s">
        <v>96</v>
      </c>
      <c r="D49" s="4" t="s">
        <v>11</v>
      </c>
      <c r="E49" s="32"/>
      <c r="F49" s="32"/>
      <c r="G49" s="32"/>
      <c r="H49" s="32"/>
      <c r="I49" s="21"/>
      <c r="J49" s="21"/>
      <c r="K49" s="21"/>
      <c r="L49" s="21"/>
      <c r="M49" s="21"/>
      <c r="N49" s="21"/>
      <c r="O49" s="21"/>
      <c r="P49" s="21"/>
      <c r="Q49" s="32"/>
      <c r="R49" s="21"/>
      <c r="S49" s="21"/>
      <c r="T49" s="21"/>
      <c r="U49" s="21"/>
      <c r="V49" s="21"/>
      <c r="W49" s="21"/>
      <c r="X49" s="21"/>
      <c r="Y49" s="21"/>
    </row>
    <row r="50" spans="2:25" ht="37.5">
      <c r="B50" s="7">
        <v>37</v>
      </c>
      <c r="C50" s="5" t="s">
        <v>191</v>
      </c>
      <c r="D50" s="4" t="s">
        <v>11</v>
      </c>
      <c r="E50" s="32"/>
      <c r="F50" s="32"/>
      <c r="G50" s="32"/>
      <c r="H50" s="32"/>
      <c r="I50" s="21"/>
      <c r="J50" s="21"/>
      <c r="K50" s="21"/>
      <c r="L50" s="21"/>
      <c r="M50" s="21"/>
      <c r="N50" s="21"/>
      <c r="O50" s="21"/>
      <c r="P50" s="21"/>
      <c r="Q50" s="32"/>
      <c r="R50" s="21"/>
      <c r="S50" s="21"/>
      <c r="T50" s="21"/>
      <c r="U50" s="21"/>
      <c r="V50" s="21"/>
      <c r="W50" s="21"/>
      <c r="X50" s="21"/>
      <c r="Y50" s="21"/>
    </row>
    <row r="51" spans="2:25" ht="37.5">
      <c r="B51" s="15">
        <v>38</v>
      </c>
      <c r="C51" s="5" t="s">
        <v>97</v>
      </c>
      <c r="D51" s="4" t="s">
        <v>11</v>
      </c>
      <c r="E51" s="32"/>
      <c r="F51" s="32"/>
      <c r="G51" s="32"/>
      <c r="H51" s="32"/>
      <c r="I51" s="21"/>
      <c r="J51" s="21"/>
      <c r="K51" s="21"/>
      <c r="L51" s="21"/>
      <c r="M51" s="21"/>
      <c r="N51" s="21"/>
      <c r="O51" s="21"/>
      <c r="P51" s="21"/>
      <c r="Q51" s="32"/>
      <c r="R51" s="21"/>
      <c r="S51" s="21"/>
      <c r="T51" s="21"/>
      <c r="U51" s="21"/>
      <c r="V51" s="21"/>
      <c r="W51" s="21"/>
      <c r="X51" s="21"/>
      <c r="Y51" s="21"/>
    </row>
    <row r="52" spans="2:25" ht="37.5">
      <c r="B52" s="7">
        <v>39</v>
      </c>
      <c r="C52" s="5" t="s">
        <v>98</v>
      </c>
      <c r="D52" s="4" t="s">
        <v>11</v>
      </c>
      <c r="E52" s="32"/>
      <c r="F52" s="32"/>
      <c r="G52" s="32"/>
      <c r="H52" s="32"/>
      <c r="I52" s="21"/>
      <c r="J52" s="21"/>
      <c r="K52" s="21"/>
      <c r="L52" s="21"/>
      <c r="M52" s="21"/>
      <c r="N52" s="21"/>
      <c r="O52" s="21"/>
      <c r="P52" s="21"/>
      <c r="Q52" s="32"/>
      <c r="R52" s="21"/>
      <c r="S52" s="21"/>
      <c r="T52" s="21"/>
      <c r="U52" s="21"/>
      <c r="V52" s="21"/>
      <c r="W52" s="21"/>
      <c r="X52" s="21"/>
      <c r="Y52" s="21"/>
    </row>
    <row r="53" spans="2:25" ht="37.5">
      <c r="B53" s="15">
        <v>40</v>
      </c>
      <c r="C53" s="5" t="s">
        <v>99</v>
      </c>
      <c r="D53" s="4" t="s">
        <v>11</v>
      </c>
      <c r="E53" s="32"/>
      <c r="F53" s="32"/>
      <c r="G53" s="32"/>
      <c r="H53" s="32"/>
      <c r="I53" s="21"/>
      <c r="J53" s="21"/>
      <c r="K53" s="21"/>
      <c r="L53" s="21"/>
      <c r="M53" s="21"/>
      <c r="N53" s="21"/>
      <c r="O53" s="21"/>
      <c r="P53" s="21"/>
      <c r="Q53" s="32"/>
      <c r="R53" s="21"/>
      <c r="S53" s="21"/>
      <c r="T53" s="21"/>
      <c r="U53" s="21"/>
      <c r="V53" s="21"/>
      <c r="W53" s="21"/>
      <c r="X53" s="21"/>
      <c r="Y53" s="21"/>
    </row>
    <row r="54" spans="2:25" ht="37.5">
      <c r="B54" s="7">
        <v>41</v>
      </c>
      <c r="C54" s="5" t="s">
        <v>100</v>
      </c>
      <c r="D54" s="4" t="s">
        <v>11</v>
      </c>
      <c r="E54" s="32"/>
      <c r="F54" s="32"/>
      <c r="G54" s="32"/>
      <c r="H54" s="32"/>
      <c r="I54" s="21"/>
      <c r="J54" s="21"/>
      <c r="K54" s="21"/>
      <c r="L54" s="21"/>
      <c r="M54" s="21"/>
      <c r="N54" s="21"/>
      <c r="O54" s="21"/>
      <c r="P54" s="21"/>
      <c r="Q54" s="32"/>
      <c r="R54" s="21"/>
      <c r="S54" s="21"/>
      <c r="T54" s="21"/>
      <c r="U54" s="21"/>
      <c r="V54" s="21"/>
      <c r="W54" s="21"/>
      <c r="X54" s="21"/>
      <c r="Y54" s="21"/>
    </row>
    <row r="55" spans="2:25" ht="37.5">
      <c r="B55" s="15">
        <v>42</v>
      </c>
      <c r="C55" s="5" t="s">
        <v>101</v>
      </c>
      <c r="D55" s="4" t="s">
        <v>11</v>
      </c>
      <c r="E55" s="32"/>
      <c r="F55" s="32"/>
      <c r="G55" s="32"/>
      <c r="H55" s="32"/>
      <c r="I55" s="21"/>
      <c r="J55" s="21"/>
      <c r="K55" s="21"/>
      <c r="L55" s="21"/>
      <c r="M55" s="21"/>
      <c r="N55" s="21"/>
      <c r="O55" s="21"/>
      <c r="P55" s="21"/>
      <c r="Q55" s="32"/>
      <c r="R55" s="21"/>
      <c r="S55" s="21"/>
      <c r="T55" s="21"/>
      <c r="U55" s="21"/>
      <c r="V55" s="21"/>
      <c r="W55" s="21"/>
      <c r="X55" s="21"/>
      <c r="Y55" s="21"/>
    </row>
    <row r="56" spans="2:25" ht="37.5">
      <c r="B56" s="15">
        <v>43</v>
      </c>
      <c r="C56" s="5" t="s">
        <v>156</v>
      </c>
      <c r="D56" s="4" t="s">
        <v>11</v>
      </c>
      <c r="E56" s="32"/>
      <c r="F56" s="32"/>
      <c r="G56" s="32"/>
      <c r="H56" s="32"/>
      <c r="I56" s="21"/>
      <c r="J56" s="21"/>
      <c r="K56" s="21"/>
      <c r="L56" s="21"/>
      <c r="M56" s="21"/>
      <c r="N56" s="21"/>
      <c r="O56" s="21"/>
      <c r="P56" s="21"/>
      <c r="Q56" s="32"/>
      <c r="R56" s="21"/>
      <c r="S56" s="21"/>
      <c r="T56" s="21"/>
      <c r="U56" s="21"/>
      <c r="V56" s="21"/>
      <c r="W56" s="21"/>
      <c r="X56" s="21"/>
      <c r="Y56" s="21"/>
    </row>
    <row r="57" spans="2:25" ht="37.5">
      <c r="B57" s="7">
        <v>44</v>
      </c>
      <c r="C57" s="5" t="s">
        <v>102</v>
      </c>
      <c r="D57" s="4" t="s">
        <v>11</v>
      </c>
      <c r="E57" s="32"/>
      <c r="F57" s="32"/>
      <c r="G57" s="32"/>
      <c r="H57" s="32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</row>
    <row r="58" spans="2:25" ht="39">
      <c r="B58" s="7">
        <v>45</v>
      </c>
      <c r="C58" s="20" t="s">
        <v>103</v>
      </c>
      <c r="D58" s="4" t="s">
        <v>11</v>
      </c>
      <c r="E58" s="32">
        <v>126.06</v>
      </c>
      <c r="F58" s="32">
        <v>104</v>
      </c>
      <c r="G58" s="32">
        <v>102</v>
      </c>
      <c r="H58" s="32">
        <v>102</v>
      </c>
      <c r="I58" s="21">
        <v>102</v>
      </c>
      <c r="J58" s="21">
        <v>102</v>
      </c>
      <c r="K58" s="21">
        <v>102</v>
      </c>
      <c r="L58" s="21">
        <v>102</v>
      </c>
      <c r="M58" s="21">
        <v>103</v>
      </c>
      <c r="N58" s="21">
        <v>102</v>
      </c>
      <c r="O58" s="21">
        <v>102</v>
      </c>
      <c r="P58" s="21">
        <v>103</v>
      </c>
      <c r="Q58" s="21">
        <v>102</v>
      </c>
      <c r="R58" s="21">
        <v>102</v>
      </c>
      <c r="S58" s="21">
        <v>103</v>
      </c>
      <c r="T58" s="21">
        <v>102</v>
      </c>
      <c r="U58" s="21">
        <v>102</v>
      </c>
      <c r="V58" s="21">
        <v>103</v>
      </c>
      <c r="W58" s="21">
        <v>103</v>
      </c>
      <c r="X58" s="21">
        <v>103</v>
      </c>
      <c r="Y58" s="21">
        <v>104</v>
      </c>
    </row>
    <row r="59" spans="2:25" ht="58.5">
      <c r="B59" s="7">
        <v>46</v>
      </c>
      <c r="C59" s="20" t="s">
        <v>104</v>
      </c>
      <c r="D59" s="4" t="s">
        <v>11</v>
      </c>
      <c r="E59" s="32">
        <v>127.49</v>
      </c>
      <c r="F59" s="32">
        <v>102.8</v>
      </c>
      <c r="G59" s="32">
        <v>100.9</v>
      </c>
      <c r="H59" s="32">
        <v>101</v>
      </c>
      <c r="I59" s="21">
        <v>101.4</v>
      </c>
      <c r="J59" s="21">
        <v>103.1</v>
      </c>
      <c r="K59" s="21">
        <v>100.1</v>
      </c>
      <c r="L59" s="21">
        <v>100</v>
      </c>
      <c r="M59" s="21">
        <v>104</v>
      </c>
      <c r="N59" s="21">
        <v>100.2</v>
      </c>
      <c r="O59" s="21">
        <v>100</v>
      </c>
      <c r="P59" s="21">
        <v>104.1</v>
      </c>
      <c r="Q59" s="32">
        <v>100.3</v>
      </c>
      <c r="R59" s="21">
        <v>100.2</v>
      </c>
      <c r="S59" s="21">
        <v>104.1</v>
      </c>
      <c r="T59" s="21">
        <v>100.4</v>
      </c>
      <c r="U59" s="21">
        <v>100.5</v>
      </c>
      <c r="V59" s="21">
        <v>104.1</v>
      </c>
      <c r="W59" s="21">
        <v>100.4</v>
      </c>
      <c r="X59" s="21">
        <v>100.5</v>
      </c>
      <c r="Y59" s="21">
        <v>104.2</v>
      </c>
    </row>
    <row r="60" spans="2:25" ht="18.75">
      <c r="B60" s="7">
        <v>47</v>
      </c>
      <c r="C60" s="5" t="s">
        <v>0</v>
      </c>
      <c r="D60" s="4" t="s">
        <v>1</v>
      </c>
      <c r="E60" s="32">
        <v>8.1</v>
      </c>
      <c r="F60" s="32">
        <v>8.1</v>
      </c>
      <c r="G60" s="32">
        <v>8.1</v>
      </c>
      <c r="H60" s="32">
        <v>8.15</v>
      </c>
      <c r="I60" s="21">
        <v>8.15</v>
      </c>
      <c r="J60" s="21">
        <v>8.3</v>
      </c>
      <c r="K60" s="21">
        <v>8.15</v>
      </c>
      <c r="L60" s="21">
        <v>8.15</v>
      </c>
      <c r="M60" s="21">
        <v>8.3</v>
      </c>
      <c r="N60" s="21">
        <v>8.2</v>
      </c>
      <c r="O60" s="21">
        <v>8.2</v>
      </c>
      <c r="P60" s="21">
        <v>8.35</v>
      </c>
      <c r="Q60" s="32">
        <v>8.25</v>
      </c>
      <c r="R60" s="21">
        <v>8.25</v>
      </c>
      <c r="S60" s="21">
        <v>8.4</v>
      </c>
      <c r="T60" s="21">
        <v>8.25</v>
      </c>
      <c r="U60" s="21">
        <v>8.25</v>
      </c>
      <c r="V60" s="21">
        <v>8.4</v>
      </c>
      <c r="W60" s="21">
        <v>8.3</v>
      </c>
      <c r="X60" s="21">
        <v>8.3</v>
      </c>
      <c r="Y60" s="21">
        <v>8.45</v>
      </c>
    </row>
    <row r="61" spans="2:25" ht="37.5">
      <c r="B61" s="15">
        <v>48</v>
      </c>
      <c r="C61" s="5" t="s">
        <v>3</v>
      </c>
      <c r="D61" s="4" t="s">
        <v>4</v>
      </c>
      <c r="E61" s="32">
        <v>2642</v>
      </c>
      <c r="F61" s="32">
        <v>2766.17</v>
      </c>
      <c r="G61" s="32">
        <v>2904.48</v>
      </c>
      <c r="H61" s="32">
        <v>3049.7</v>
      </c>
      <c r="I61" s="21">
        <v>3049.7</v>
      </c>
      <c r="J61" s="21">
        <v>2991.89</v>
      </c>
      <c r="K61" s="21">
        <v>3202.19</v>
      </c>
      <c r="L61" s="21">
        <v>3202.19</v>
      </c>
      <c r="M61" s="21">
        <v>3111.57</v>
      </c>
      <c r="N61" s="21">
        <v>3362.31</v>
      </c>
      <c r="O61" s="21">
        <v>3362.31</v>
      </c>
      <c r="P61" s="21">
        <v>3236.03</v>
      </c>
      <c r="Q61" s="32">
        <v>3527.06</v>
      </c>
      <c r="R61" s="32">
        <v>3527.06</v>
      </c>
      <c r="S61" s="21">
        <v>3365.47</v>
      </c>
      <c r="T61" s="21">
        <v>3703.41</v>
      </c>
      <c r="U61" s="21">
        <v>3703.41</v>
      </c>
      <c r="V61" s="21">
        <v>3500.01</v>
      </c>
      <c r="W61" s="21">
        <v>3881.17</v>
      </c>
      <c r="X61" s="21">
        <v>3881.17</v>
      </c>
      <c r="Y61" s="21">
        <v>3636.51</v>
      </c>
    </row>
    <row r="62" spans="2:25" ht="56.25">
      <c r="B62" s="7">
        <v>49</v>
      </c>
      <c r="C62" s="5" t="s">
        <v>105</v>
      </c>
      <c r="D62" s="4" t="s">
        <v>5</v>
      </c>
      <c r="E62" s="32">
        <v>107.3</v>
      </c>
      <c r="F62" s="32">
        <v>107.2</v>
      </c>
      <c r="G62" s="32">
        <v>104.3</v>
      </c>
      <c r="H62" s="32">
        <v>104.8</v>
      </c>
      <c r="I62" s="21">
        <v>105</v>
      </c>
      <c r="J62" s="21">
        <v>105.5</v>
      </c>
      <c r="K62" s="21">
        <v>104</v>
      </c>
      <c r="L62" s="21">
        <v>104.2</v>
      </c>
      <c r="M62" s="21">
        <v>104.8</v>
      </c>
      <c r="N62" s="21">
        <v>103.8</v>
      </c>
      <c r="O62" s="21">
        <v>104</v>
      </c>
      <c r="P62" s="21">
        <v>104.5</v>
      </c>
      <c r="Q62" s="32">
        <v>103.7</v>
      </c>
      <c r="R62" s="21">
        <v>103.9</v>
      </c>
      <c r="S62" s="21">
        <v>104.4</v>
      </c>
      <c r="T62" s="21">
        <v>103.4</v>
      </c>
      <c r="U62" s="21">
        <v>103.9</v>
      </c>
      <c r="V62" s="21">
        <v>104.2</v>
      </c>
      <c r="W62" s="21">
        <v>103.5</v>
      </c>
      <c r="X62" s="21">
        <v>103.8</v>
      </c>
      <c r="Y62" s="21">
        <v>104</v>
      </c>
    </row>
    <row r="63" spans="2:25" ht="18.75">
      <c r="B63" s="27" t="s">
        <v>198</v>
      </c>
      <c r="C63" s="10" t="s">
        <v>145</v>
      </c>
      <c r="D63" s="11"/>
      <c r="E63" s="33"/>
      <c r="F63" s="33"/>
      <c r="G63" s="33"/>
      <c r="H63" s="33"/>
      <c r="I63" s="25"/>
      <c r="J63" s="25"/>
      <c r="K63" s="25"/>
      <c r="L63" s="25"/>
      <c r="M63" s="25"/>
      <c r="N63" s="25"/>
      <c r="O63" s="25"/>
      <c r="P63" s="25"/>
      <c r="Q63" s="33"/>
      <c r="R63" s="25"/>
      <c r="S63" s="25"/>
      <c r="T63" s="25"/>
      <c r="U63" s="25"/>
      <c r="V63" s="25"/>
      <c r="W63" s="25"/>
      <c r="X63" s="25"/>
      <c r="Y63" s="25"/>
    </row>
    <row r="64" spans="2:25" ht="18.75">
      <c r="B64" s="16">
        <v>50</v>
      </c>
      <c r="C64" s="6" t="s">
        <v>6</v>
      </c>
      <c r="D64" s="16" t="s">
        <v>7</v>
      </c>
      <c r="E64" s="32">
        <v>143.35</v>
      </c>
      <c r="F64" s="32">
        <v>116.3</v>
      </c>
      <c r="G64" s="32">
        <v>112.89</v>
      </c>
      <c r="H64" s="32">
        <v>112.89</v>
      </c>
      <c r="I64" s="21">
        <v>112.8</v>
      </c>
      <c r="J64" s="21">
        <v>122.97</v>
      </c>
      <c r="K64" s="21">
        <v>113.97</v>
      </c>
      <c r="L64" s="21">
        <v>120.62</v>
      </c>
      <c r="M64" s="21">
        <v>129.12</v>
      </c>
      <c r="N64" s="21">
        <v>117.11</v>
      </c>
      <c r="O64" s="21">
        <v>126.65</v>
      </c>
      <c r="P64" s="21">
        <v>136.87</v>
      </c>
      <c r="Q64" s="32">
        <v>120.25</v>
      </c>
      <c r="R64" s="21">
        <v>132.98</v>
      </c>
      <c r="S64" s="21">
        <v>145.08</v>
      </c>
      <c r="T64" s="21">
        <v>123.4</v>
      </c>
      <c r="U64" s="21">
        <v>139.63</v>
      </c>
      <c r="V64" s="21">
        <v>155.24</v>
      </c>
      <c r="W64" s="21">
        <v>126.54</v>
      </c>
      <c r="X64" s="21">
        <v>146.61</v>
      </c>
      <c r="Y64" s="21">
        <v>170.76</v>
      </c>
    </row>
    <row r="65" spans="2:25" ht="37.5">
      <c r="B65" s="15">
        <v>51</v>
      </c>
      <c r="C65" s="5" t="s">
        <v>8</v>
      </c>
      <c r="D65" s="4" t="s">
        <v>11</v>
      </c>
      <c r="E65" s="32">
        <v>87.21</v>
      </c>
      <c r="F65" s="32">
        <v>80.88</v>
      </c>
      <c r="G65" s="32">
        <v>98.15</v>
      </c>
      <c r="H65" s="32">
        <v>96.71</v>
      </c>
      <c r="I65" s="21">
        <v>100.23</v>
      </c>
      <c r="J65" s="21">
        <v>105.1</v>
      </c>
      <c r="K65" s="21">
        <v>98.02</v>
      </c>
      <c r="L65" s="21">
        <v>99.9</v>
      </c>
      <c r="M65" s="21">
        <v>101.7</v>
      </c>
      <c r="N65" s="21">
        <v>99.57</v>
      </c>
      <c r="O65" s="21">
        <v>101.6</v>
      </c>
      <c r="P65" s="21">
        <v>102.5</v>
      </c>
      <c r="Q65" s="32">
        <v>99.11</v>
      </c>
      <c r="R65" s="21">
        <v>101.25</v>
      </c>
      <c r="S65" s="21">
        <v>102.12</v>
      </c>
      <c r="T65" s="21">
        <v>98.77</v>
      </c>
      <c r="U65" s="21">
        <v>100.96</v>
      </c>
      <c r="V65" s="21">
        <v>102.79</v>
      </c>
      <c r="W65" s="21">
        <v>98.51</v>
      </c>
      <c r="X65" s="21">
        <v>100.73</v>
      </c>
      <c r="Y65" s="21">
        <v>105.47</v>
      </c>
    </row>
    <row r="66" spans="2:25" ht="18.75">
      <c r="B66" s="15">
        <v>52</v>
      </c>
      <c r="C66" s="5" t="s">
        <v>106</v>
      </c>
      <c r="D66" s="4" t="s">
        <v>76</v>
      </c>
      <c r="E66" s="32">
        <v>103.9</v>
      </c>
      <c r="F66" s="32">
        <v>100.3</v>
      </c>
      <c r="G66" s="32">
        <v>98.9</v>
      </c>
      <c r="H66" s="32">
        <v>103.4</v>
      </c>
      <c r="I66" s="21">
        <v>103.5</v>
      </c>
      <c r="J66" s="21">
        <v>103.6</v>
      </c>
      <c r="K66" s="21">
        <v>103</v>
      </c>
      <c r="L66" s="21">
        <v>103.1</v>
      </c>
      <c r="M66" s="21">
        <v>103.2</v>
      </c>
      <c r="N66" s="21">
        <v>103.2</v>
      </c>
      <c r="O66" s="21">
        <v>103.3</v>
      </c>
      <c r="P66" s="21">
        <v>103.4</v>
      </c>
      <c r="Q66" s="32">
        <v>103.6</v>
      </c>
      <c r="R66" s="21">
        <v>103.7</v>
      </c>
      <c r="S66" s="21">
        <v>103.8</v>
      </c>
      <c r="T66" s="21">
        <v>103.9</v>
      </c>
      <c r="U66" s="21">
        <v>104</v>
      </c>
      <c r="V66" s="21">
        <v>104.1</v>
      </c>
      <c r="W66" s="21">
        <v>104.1</v>
      </c>
      <c r="X66" s="21">
        <v>104.24</v>
      </c>
      <c r="Y66" s="21">
        <v>104.3</v>
      </c>
    </row>
    <row r="67" spans="2:25" ht="18.75">
      <c r="B67" s="29" t="s">
        <v>197</v>
      </c>
      <c r="C67" s="10" t="s">
        <v>65</v>
      </c>
      <c r="D67" s="10"/>
      <c r="E67" s="33"/>
      <c r="F67" s="33"/>
      <c r="G67" s="33"/>
      <c r="H67" s="33"/>
      <c r="I67" s="25"/>
      <c r="J67" s="25"/>
      <c r="K67" s="25"/>
      <c r="L67" s="25"/>
      <c r="M67" s="25"/>
      <c r="N67" s="25"/>
      <c r="O67" s="25"/>
      <c r="P67" s="25"/>
      <c r="Q67" s="33"/>
      <c r="R67" s="25"/>
      <c r="S67" s="25"/>
      <c r="T67" s="25"/>
      <c r="U67" s="25"/>
      <c r="V67" s="25"/>
      <c r="W67" s="25"/>
      <c r="X67" s="25"/>
      <c r="Y67" s="25"/>
    </row>
    <row r="68" spans="2:25" ht="37.5">
      <c r="B68" s="15">
        <v>53</v>
      </c>
      <c r="C68" s="5" t="s">
        <v>107</v>
      </c>
      <c r="D68" s="16" t="s">
        <v>10</v>
      </c>
      <c r="E68" s="32">
        <v>0.11</v>
      </c>
      <c r="F68" s="32">
        <v>0.12</v>
      </c>
      <c r="G68" s="32">
        <v>0.12</v>
      </c>
      <c r="H68" s="32">
        <v>0.12</v>
      </c>
      <c r="I68" s="21">
        <v>0.12</v>
      </c>
      <c r="J68" s="21">
        <v>0.13</v>
      </c>
      <c r="K68" s="21">
        <v>0.13</v>
      </c>
      <c r="L68" s="21">
        <v>0.13</v>
      </c>
      <c r="M68" s="21">
        <v>0.15</v>
      </c>
      <c r="N68" s="21">
        <v>0.13</v>
      </c>
      <c r="O68" s="21">
        <v>0.13</v>
      </c>
      <c r="P68" s="21">
        <v>0.16</v>
      </c>
      <c r="Q68" s="32">
        <v>0.14</v>
      </c>
      <c r="R68" s="21">
        <v>0.14</v>
      </c>
      <c r="S68" s="21">
        <v>0.17</v>
      </c>
      <c r="T68" s="21">
        <v>0.15</v>
      </c>
      <c r="U68" s="21">
        <v>0.15</v>
      </c>
      <c r="V68" s="21">
        <v>0.18</v>
      </c>
      <c r="W68" s="21">
        <v>0.16</v>
      </c>
      <c r="X68" s="21">
        <v>0.16</v>
      </c>
      <c r="Y68" s="21">
        <v>0.2</v>
      </c>
    </row>
    <row r="69" spans="2:25" ht="37.5">
      <c r="B69" s="15">
        <v>54</v>
      </c>
      <c r="C69" s="5" t="s">
        <v>108</v>
      </c>
      <c r="D69" s="4" t="s">
        <v>11</v>
      </c>
      <c r="E69" s="32">
        <v>12.7</v>
      </c>
      <c r="F69" s="32">
        <v>12.7</v>
      </c>
      <c r="G69" s="38">
        <f>G68/F68/G70*10000</f>
        <v>95.05703422053232</v>
      </c>
      <c r="H69" s="38">
        <f>H68/0.12/H70*10000</f>
        <v>95.41984732824427</v>
      </c>
      <c r="I69" s="38">
        <f>I68/0.12/I70*10000</f>
        <v>95.23809523809524</v>
      </c>
      <c r="J69" s="38">
        <f>J68/0.12/J70*10000</f>
        <v>102.97845373891003</v>
      </c>
      <c r="K69" s="39">
        <f aca="true" t="shared" si="2" ref="K69:Y69">K68/H68/K70*10000</f>
        <v>103.66826156299842</v>
      </c>
      <c r="L69" s="39">
        <f t="shared" si="2"/>
        <v>103.37150127226465</v>
      </c>
      <c r="M69" s="39">
        <f t="shared" si="2"/>
        <v>109.89010989010988</v>
      </c>
      <c r="N69" s="39">
        <f t="shared" si="2"/>
        <v>95.96928982725527</v>
      </c>
      <c r="O69" s="39">
        <f t="shared" si="2"/>
        <v>95.69377990430621</v>
      </c>
      <c r="P69" s="39">
        <f t="shared" si="2"/>
        <v>101.58730158730158</v>
      </c>
      <c r="Q69" s="39">
        <f t="shared" si="2"/>
        <v>103.35154289089031</v>
      </c>
      <c r="R69" s="39">
        <f t="shared" si="2"/>
        <v>103.15355142941351</v>
      </c>
      <c r="S69" s="39">
        <f t="shared" si="2"/>
        <v>101.28693994280268</v>
      </c>
      <c r="T69" s="39">
        <f t="shared" si="2"/>
        <v>103.02197802197801</v>
      </c>
      <c r="U69" s="39">
        <f t="shared" si="2"/>
        <v>102.82423910063065</v>
      </c>
      <c r="V69" s="39">
        <f t="shared" si="2"/>
        <v>101.22595883477673</v>
      </c>
      <c r="W69" s="39">
        <f t="shared" si="2"/>
        <v>102.56410256410257</v>
      </c>
      <c r="X69" s="39">
        <f t="shared" si="2"/>
        <v>102.46557796990075</v>
      </c>
      <c r="Y69" s="39">
        <f t="shared" si="2"/>
        <v>106.42826734780758</v>
      </c>
    </row>
    <row r="70" spans="2:25" ht="18.75">
      <c r="B70" s="15">
        <v>55</v>
      </c>
      <c r="C70" s="5" t="s">
        <v>109</v>
      </c>
      <c r="D70" s="4" t="s">
        <v>44</v>
      </c>
      <c r="E70" s="32">
        <v>105</v>
      </c>
      <c r="F70" s="32">
        <v>105.9</v>
      </c>
      <c r="G70" s="32">
        <v>105.2</v>
      </c>
      <c r="H70" s="32">
        <v>104.8</v>
      </c>
      <c r="I70" s="21">
        <v>105</v>
      </c>
      <c r="J70" s="21">
        <v>105.2</v>
      </c>
      <c r="K70" s="21">
        <v>104.5</v>
      </c>
      <c r="L70" s="21">
        <v>104.8</v>
      </c>
      <c r="M70" s="21">
        <v>105</v>
      </c>
      <c r="N70" s="21">
        <v>104.2</v>
      </c>
      <c r="O70" s="21">
        <v>104.5</v>
      </c>
      <c r="P70" s="21">
        <v>105</v>
      </c>
      <c r="Q70" s="32">
        <v>104.2</v>
      </c>
      <c r="R70" s="21">
        <v>104.4</v>
      </c>
      <c r="S70" s="21">
        <v>104.9</v>
      </c>
      <c r="T70" s="21">
        <v>104</v>
      </c>
      <c r="U70" s="21">
        <v>104.2</v>
      </c>
      <c r="V70" s="21">
        <v>104.6</v>
      </c>
      <c r="W70" s="21">
        <v>104</v>
      </c>
      <c r="X70" s="21">
        <v>104.1</v>
      </c>
      <c r="Y70" s="21">
        <v>104.4</v>
      </c>
    </row>
    <row r="71" spans="2:25" ht="37.5">
      <c r="B71" s="15">
        <v>56</v>
      </c>
      <c r="C71" s="5" t="s">
        <v>12</v>
      </c>
      <c r="D71" s="16" t="s">
        <v>13</v>
      </c>
      <c r="E71" s="32">
        <v>1.4</v>
      </c>
      <c r="F71" s="32">
        <v>0.8</v>
      </c>
      <c r="G71" s="32">
        <v>0.5</v>
      </c>
      <c r="H71" s="32">
        <v>0.5</v>
      </c>
      <c r="I71" s="21">
        <v>0.5</v>
      </c>
      <c r="J71" s="21">
        <v>0.6</v>
      </c>
      <c r="K71" s="21">
        <v>0.5</v>
      </c>
      <c r="L71" s="21">
        <v>0.5</v>
      </c>
      <c r="M71" s="21">
        <v>0.6</v>
      </c>
      <c r="N71" s="21">
        <v>0.6</v>
      </c>
      <c r="O71" s="21">
        <v>0.6</v>
      </c>
      <c r="P71" s="21">
        <v>0.7</v>
      </c>
      <c r="Q71" s="32">
        <v>0.6</v>
      </c>
      <c r="R71" s="21">
        <v>0.6</v>
      </c>
      <c r="S71" s="21">
        <v>0.7</v>
      </c>
      <c r="T71" s="21">
        <v>0.6</v>
      </c>
      <c r="U71" s="21">
        <v>0.6</v>
      </c>
      <c r="V71" s="21">
        <v>0.7</v>
      </c>
      <c r="W71" s="21">
        <v>0.6</v>
      </c>
      <c r="X71" s="21">
        <v>0.6</v>
      </c>
      <c r="Y71" s="21">
        <v>0.7</v>
      </c>
    </row>
    <row r="72" spans="2:25" ht="18.75">
      <c r="B72" s="27" t="s">
        <v>196</v>
      </c>
      <c r="C72" s="10" t="s">
        <v>147</v>
      </c>
      <c r="D72" s="11"/>
      <c r="E72" s="33"/>
      <c r="F72" s="33"/>
      <c r="G72" s="33"/>
      <c r="H72" s="33"/>
      <c r="I72" s="25"/>
      <c r="J72" s="25"/>
      <c r="K72" s="25"/>
      <c r="L72" s="25"/>
      <c r="M72" s="25"/>
      <c r="N72" s="25"/>
      <c r="O72" s="25"/>
      <c r="P72" s="25"/>
      <c r="Q72" s="33"/>
      <c r="R72" s="25"/>
      <c r="S72" s="25"/>
      <c r="T72" s="25"/>
      <c r="U72" s="25"/>
      <c r="V72" s="25"/>
      <c r="W72" s="25"/>
      <c r="X72" s="25"/>
      <c r="Y72" s="25"/>
    </row>
    <row r="73" spans="2:25" ht="37.5">
      <c r="B73" s="15">
        <v>57</v>
      </c>
      <c r="C73" s="5" t="s">
        <v>110</v>
      </c>
      <c r="D73" s="4" t="s">
        <v>111</v>
      </c>
      <c r="E73" s="32">
        <v>105.4</v>
      </c>
      <c r="F73" s="32">
        <v>102.5</v>
      </c>
      <c r="G73" s="32">
        <v>103.1</v>
      </c>
      <c r="H73" s="32">
        <v>104.2</v>
      </c>
      <c r="I73" s="21">
        <v>104.3</v>
      </c>
      <c r="J73" s="21">
        <v>104.5</v>
      </c>
      <c r="K73" s="21">
        <v>103.5</v>
      </c>
      <c r="L73" s="21">
        <v>103.8</v>
      </c>
      <c r="M73" s="21">
        <v>104</v>
      </c>
      <c r="N73" s="21">
        <v>103.8</v>
      </c>
      <c r="O73" s="21">
        <v>104</v>
      </c>
      <c r="P73" s="21">
        <v>104.5</v>
      </c>
      <c r="Q73" s="21">
        <v>103.8</v>
      </c>
      <c r="R73" s="21">
        <v>104</v>
      </c>
      <c r="S73" s="21">
        <v>104.5</v>
      </c>
      <c r="T73" s="21">
        <v>103.8</v>
      </c>
      <c r="U73" s="21">
        <v>104</v>
      </c>
      <c r="V73" s="21">
        <v>104.5</v>
      </c>
      <c r="W73" s="21">
        <v>103.8</v>
      </c>
      <c r="X73" s="21">
        <v>104</v>
      </c>
      <c r="Y73" s="21">
        <v>104.5</v>
      </c>
    </row>
    <row r="74" spans="2:25" ht="18.75">
      <c r="B74" s="15">
        <v>58</v>
      </c>
      <c r="C74" s="8" t="s">
        <v>112</v>
      </c>
      <c r="D74" s="4" t="s">
        <v>76</v>
      </c>
      <c r="E74" s="32"/>
      <c r="F74" s="32">
        <v>103.7</v>
      </c>
      <c r="G74" s="32">
        <v>102.6</v>
      </c>
      <c r="H74" s="32">
        <v>104</v>
      </c>
      <c r="I74" s="21">
        <v>104.2</v>
      </c>
      <c r="J74" s="21">
        <v>104.4</v>
      </c>
      <c r="K74" s="21">
        <v>103.3</v>
      </c>
      <c r="L74" s="21">
        <v>103.6</v>
      </c>
      <c r="M74" s="21">
        <v>104</v>
      </c>
      <c r="N74" s="21">
        <v>103.8</v>
      </c>
      <c r="O74" s="21">
        <v>104</v>
      </c>
      <c r="P74" s="21">
        <v>104.5</v>
      </c>
      <c r="Q74" s="21">
        <v>103.8</v>
      </c>
      <c r="R74" s="21">
        <v>104</v>
      </c>
      <c r="S74" s="21">
        <v>104.5</v>
      </c>
      <c r="T74" s="21">
        <v>103.8</v>
      </c>
      <c r="U74" s="21">
        <v>104</v>
      </c>
      <c r="V74" s="21">
        <v>104.5</v>
      </c>
      <c r="W74" s="21">
        <v>103.8</v>
      </c>
      <c r="X74" s="21">
        <v>104</v>
      </c>
      <c r="Y74" s="21">
        <v>104.5</v>
      </c>
    </row>
    <row r="75" spans="2:25" ht="18.75">
      <c r="B75" s="15">
        <v>59</v>
      </c>
      <c r="C75" s="5" t="s">
        <v>15</v>
      </c>
      <c r="D75" s="17" t="s">
        <v>113</v>
      </c>
      <c r="E75" s="32">
        <v>0.46</v>
      </c>
      <c r="F75" s="32">
        <v>0.48</v>
      </c>
      <c r="G75" s="35">
        <f>G76*F75/100</f>
        <v>0.49392</v>
      </c>
      <c r="H75" s="35">
        <f>H76*0.49/100</f>
        <v>0.49931000000000003</v>
      </c>
      <c r="I75" s="35">
        <f>I76*0.49/100</f>
        <v>0.49979999999999997</v>
      </c>
      <c r="J75" s="35">
        <f>J76*0.49/100</f>
        <v>0.50127</v>
      </c>
      <c r="K75" s="40">
        <f>K76*H75/100</f>
        <v>0.5092962</v>
      </c>
      <c r="L75" s="40">
        <f aca="true" t="shared" si="3" ref="L75:Y75">L76*I75/100</f>
        <v>0.512295</v>
      </c>
      <c r="M75" s="40">
        <f t="shared" si="3"/>
        <v>0.5153055599999999</v>
      </c>
      <c r="N75" s="40">
        <f t="shared" si="3"/>
        <v>0.5205007164</v>
      </c>
      <c r="O75" s="40">
        <f t="shared" si="3"/>
        <v>0.52459008</v>
      </c>
      <c r="P75" s="40">
        <f t="shared" si="3"/>
        <v>0.5297341156799998</v>
      </c>
      <c r="Q75" s="40">
        <f t="shared" si="3"/>
        <v>0.5324722328772</v>
      </c>
      <c r="R75" s="40">
        <f t="shared" si="3"/>
        <v>0.537704832</v>
      </c>
      <c r="S75" s="40">
        <f t="shared" si="3"/>
        <v>0.5456261391503998</v>
      </c>
      <c r="T75" s="40">
        <f t="shared" si="3"/>
        <v>0.5463165109320072</v>
      </c>
      <c r="U75" s="40">
        <f t="shared" si="3"/>
        <v>0.5516851576319999</v>
      </c>
      <c r="V75" s="40">
        <f t="shared" si="3"/>
        <v>0.560903671046611</v>
      </c>
      <c r="W75" s="40">
        <f t="shared" si="3"/>
        <v>0.5588817906834433</v>
      </c>
      <c r="X75" s="40">
        <f t="shared" si="3"/>
        <v>0.5665806568880639</v>
      </c>
      <c r="Y75" s="40">
        <f t="shared" si="3"/>
        <v>0.5777307811780092</v>
      </c>
    </row>
    <row r="76" spans="2:25" ht="18.75">
      <c r="B76" s="15">
        <v>60</v>
      </c>
      <c r="C76" s="5" t="s">
        <v>114</v>
      </c>
      <c r="D76" s="17" t="s">
        <v>76</v>
      </c>
      <c r="E76" s="32">
        <v>102.1</v>
      </c>
      <c r="F76" s="32">
        <v>101.3</v>
      </c>
      <c r="G76" s="32">
        <v>102.9</v>
      </c>
      <c r="H76" s="32">
        <v>101.9</v>
      </c>
      <c r="I76" s="21">
        <v>102</v>
      </c>
      <c r="J76" s="21">
        <v>102.3</v>
      </c>
      <c r="K76" s="21">
        <v>102</v>
      </c>
      <c r="L76" s="21">
        <v>102.5</v>
      </c>
      <c r="M76" s="21">
        <v>102.8</v>
      </c>
      <c r="N76" s="21">
        <v>102.2</v>
      </c>
      <c r="O76" s="21">
        <v>102.4</v>
      </c>
      <c r="P76" s="21">
        <v>102.8</v>
      </c>
      <c r="Q76" s="32">
        <v>102.3</v>
      </c>
      <c r="R76" s="21">
        <v>102.5</v>
      </c>
      <c r="S76" s="21">
        <v>103</v>
      </c>
      <c r="T76" s="21">
        <v>102.6</v>
      </c>
      <c r="U76" s="21">
        <v>102.6</v>
      </c>
      <c r="V76" s="21">
        <v>102.8</v>
      </c>
      <c r="W76" s="21">
        <v>102.3</v>
      </c>
      <c r="X76" s="21">
        <v>102.7</v>
      </c>
      <c r="Y76" s="21">
        <v>103</v>
      </c>
    </row>
    <row r="77" spans="2:25" ht="18.75">
      <c r="B77" s="15">
        <v>61</v>
      </c>
      <c r="C77" s="5" t="s">
        <v>27</v>
      </c>
      <c r="D77" s="4" t="s">
        <v>76</v>
      </c>
      <c r="E77" s="32">
        <v>107.8</v>
      </c>
      <c r="F77" s="32">
        <v>104</v>
      </c>
      <c r="G77" s="32">
        <v>102.2</v>
      </c>
      <c r="H77" s="32">
        <v>104</v>
      </c>
      <c r="I77" s="21">
        <v>104.2</v>
      </c>
      <c r="J77" s="21">
        <v>104.8</v>
      </c>
      <c r="K77" s="21">
        <v>103.2</v>
      </c>
      <c r="L77" s="21">
        <v>103.5</v>
      </c>
      <c r="M77" s="21">
        <v>103.9</v>
      </c>
      <c r="N77" s="21">
        <v>104</v>
      </c>
      <c r="O77" s="21">
        <v>104</v>
      </c>
      <c r="P77" s="21">
        <v>104.5</v>
      </c>
      <c r="Q77" s="32">
        <v>103.9</v>
      </c>
      <c r="R77" s="21">
        <v>103.9</v>
      </c>
      <c r="S77" s="21">
        <v>104.2</v>
      </c>
      <c r="T77" s="21">
        <v>100.9</v>
      </c>
      <c r="U77" s="21">
        <v>104</v>
      </c>
      <c r="V77" s="21">
        <v>104.2</v>
      </c>
      <c r="W77" s="21">
        <v>102.5</v>
      </c>
      <c r="X77" s="21">
        <v>102.7</v>
      </c>
      <c r="Y77" s="21">
        <v>103</v>
      </c>
    </row>
    <row r="78" spans="2:25" ht="18.75">
      <c r="B78" s="15">
        <v>62</v>
      </c>
      <c r="C78" s="5" t="s">
        <v>16</v>
      </c>
      <c r="D78" s="17" t="s">
        <v>113</v>
      </c>
      <c r="E78" s="32">
        <v>0.046</v>
      </c>
      <c r="F78" s="32">
        <v>0.045</v>
      </c>
      <c r="G78" s="41">
        <f>F78*G79/100</f>
        <v>0.04599</v>
      </c>
      <c r="H78" s="41">
        <f aca="true" t="shared" si="4" ref="H78:S78">G78*H79/100</f>
        <v>0.04690980000000001</v>
      </c>
      <c r="I78" s="41">
        <f t="shared" si="4"/>
        <v>0.04784799600000001</v>
      </c>
      <c r="J78" s="41">
        <f t="shared" si="4"/>
        <v>0.048900651912000014</v>
      </c>
      <c r="K78" s="41">
        <f t="shared" si="4"/>
        <v>0.04997646625406402</v>
      </c>
      <c r="L78" s="41">
        <f t="shared" si="4"/>
        <v>0.05117590144416155</v>
      </c>
      <c r="M78" s="41">
        <f t="shared" si="4"/>
        <v>0.05260882668459807</v>
      </c>
      <c r="N78" s="41">
        <v>0.05</v>
      </c>
      <c r="O78" s="41">
        <f t="shared" si="4"/>
        <v>0.05120000000000001</v>
      </c>
      <c r="P78" s="41">
        <f t="shared" si="4"/>
        <v>0.05268480000000001</v>
      </c>
      <c r="Q78" s="41">
        <v>0.051</v>
      </c>
      <c r="R78" s="41">
        <v>0.051</v>
      </c>
      <c r="S78" s="41">
        <f t="shared" si="4"/>
        <v>0.05252999999999999</v>
      </c>
      <c r="T78" s="41">
        <v>0.052</v>
      </c>
      <c r="U78" s="41">
        <v>0.052</v>
      </c>
      <c r="V78" s="41">
        <v>0.053</v>
      </c>
      <c r="W78" s="41">
        <v>0.052</v>
      </c>
      <c r="X78" s="41">
        <v>0.052</v>
      </c>
      <c r="Y78" s="41">
        <v>0.053</v>
      </c>
    </row>
    <row r="79" spans="2:25" ht="18.75">
      <c r="B79" s="15">
        <v>63</v>
      </c>
      <c r="C79" s="5" t="s">
        <v>115</v>
      </c>
      <c r="D79" s="4" t="s">
        <v>76</v>
      </c>
      <c r="E79" s="32">
        <v>100</v>
      </c>
      <c r="F79" s="32">
        <v>97</v>
      </c>
      <c r="G79" s="32">
        <v>102.2</v>
      </c>
      <c r="H79" s="32">
        <v>102</v>
      </c>
      <c r="I79" s="21">
        <v>102</v>
      </c>
      <c r="J79" s="21">
        <v>102.2</v>
      </c>
      <c r="K79" s="21">
        <v>102.2</v>
      </c>
      <c r="L79" s="21">
        <v>102.4</v>
      </c>
      <c r="M79" s="21">
        <v>102.8</v>
      </c>
      <c r="N79" s="21">
        <v>102.2</v>
      </c>
      <c r="O79" s="21">
        <v>102.4</v>
      </c>
      <c r="P79" s="21">
        <v>102.9</v>
      </c>
      <c r="Q79" s="32">
        <v>102.6</v>
      </c>
      <c r="R79" s="21">
        <v>102.6</v>
      </c>
      <c r="S79" s="21">
        <v>103</v>
      </c>
      <c r="T79" s="21">
        <v>102.5</v>
      </c>
      <c r="U79" s="21">
        <v>102.7</v>
      </c>
      <c r="V79" s="21">
        <v>102.9</v>
      </c>
      <c r="W79" s="21">
        <v>102.5</v>
      </c>
      <c r="X79" s="21">
        <v>102.9</v>
      </c>
      <c r="Y79" s="21">
        <v>103</v>
      </c>
    </row>
    <row r="80" spans="2:25" ht="18.75">
      <c r="B80" s="15">
        <v>64</v>
      </c>
      <c r="C80" s="5" t="s">
        <v>27</v>
      </c>
      <c r="D80" s="4" t="s">
        <v>76</v>
      </c>
      <c r="E80" s="32">
        <v>106.5</v>
      </c>
      <c r="F80" s="32">
        <v>105.3</v>
      </c>
      <c r="G80" s="32">
        <v>104</v>
      </c>
      <c r="H80" s="32">
        <v>104.5</v>
      </c>
      <c r="I80" s="21">
        <v>104.8</v>
      </c>
      <c r="J80" s="21">
        <v>105</v>
      </c>
      <c r="K80" s="21">
        <v>104</v>
      </c>
      <c r="L80" s="21">
        <v>104.2</v>
      </c>
      <c r="M80" s="21">
        <v>104.6</v>
      </c>
      <c r="N80" s="21">
        <v>104.1</v>
      </c>
      <c r="O80" s="21">
        <v>104.3</v>
      </c>
      <c r="P80" s="21">
        <v>104.9</v>
      </c>
      <c r="Q80" s="32">
        <v>104.1</v>
      </c>
      <c r="R80" s="21">
        <v>104.3</v>
      </c>
      <c r="S80" s="21">
        <v>104.8</v>
      </c>
      <c r="T80" s="21">
        <v>104</v>
      </c>
      <c r="U80" s="21">
        <v>104.2</v>
      </c>
      <c r="V80" s="21">
        <v>104.6</v>
      </c>
      <c r="W80" s="21">
        <v>104</v>
      </c>
      <c r="X80" s="21">
        <v>104.1</v>
      </c>
      <c r="Y80" s="21">
        <v>104.6</v>
      </c>
    </row>
    <row r="81" spans="2:25" ht="18.75">
      <c r="B81" s="27" t="s">
        <v>193</v>
      </c>
      <c r="C81" s="10" t="s">
        <v>148</v>
      </c>
      <c r="D81" s="11"/>
      <c r="E81" s="33"/>
      <c r="F81" s="33"/>
      <c r="G81" s="33"/>
      <c r="H81" s="33"/>
      <c r="I81" s="25"/>
      <c r="J81" s="25"/>
      <c r="K81" s="25"/>
      <c r="L81" s="25"/>
      <c r="M81" s="25"/>
      <c r="N81" s="25"/>
      <c r="O81" s="25"/>
      <c r="P81" s="25"/>
      <c r="Q81" s="33"/>
      <c r="R81" s="25"/>
      <c r="S81" s="25"/>
      <c r="T81" s="25"/>
      <c r="U81" s="25"/>
      <c r="V81" s="25"/>
      <c r="W81" s="25"/>
      <c r="X81" s="25"/>
      <c r="Y81" s="25"/>
    </row>
    <row r="82" spans="2:25" ht="18.75">
      <c r="B82" s="15">
        <v>65</v>
      </c>
      <c r="C82" s="5" t="s">
        <v>17</v>
      </c>
      <c r="D82" s="4" t="s">
        <v>18</v>
      </c>
      <c r="E82" s="32"/>
      <c r="F82" s="32"/>
      <c r="G82" s="32"/>
      <c r="H82" s="32"/>
      <c r="I82" s="21"/>
      <c r="J82" s="21"/>
      <c r="K82" s="21"/>
      <c r="L82" s="21"/>
      <c r="M82" s="21"/>
      <c r="N82" s="21"/>
      <c r="O82" s="21"/>
      <c r="P82" s="21"/>
      <c r="Q82" s="32"/>
      <c r="R82" s="21"/>
      <c r="S82" s="21"/>
      <c r="T82" s="21"/>
      <c r="U82" s="21"/>
      <c r="V82" s="21"/>
      <c r="W82" s="21"/>
      <c r="X82" s="21"/>
      <c r="Y82" s="21"/>
    </row>
    <row r="83" spans="2:25" ht="18.75">
      <c r="B83" s="15">
        <v>66</v>
      </c>
      <c r="C83" s="5" t="s">
        <v>19</v>
      </c>
      <c r="D83" s="4" t="s">
        <v>18</v>
      </c>
      <c r="E83" s="32"/>
      <c r="F83" s="32"/>
      <c r="G83" s="32"/>
      <c r="H83" s="32"/>
      <c r="I83" s="21"/>
      <c r="J83" s="21"/>
      <c r="K83" s="21"/>
      <c r="L83" s="21"/>
      <c r="M83" s="21"/>
      <c r="N83" s="21"/>
      <c r="O83" s="21"/>
      <c r="P83" s="21"/>
      <c r="Q83" s="32"/>
      <c r="R83" s="21"/>
      <c r="S83" s="21"/>
      <c r="T83" s="21"/>
      <c r="U83" s="21"/>
      <c r="V83" s="21"/>
      <c r="W83" s="21"/>
      <c r="X83" s="21"/>
      <c r="Y83" s="21"/>
    </row>
    <row r="84" spans="2:25" ht="19.5">
      <c r="B84" s="7"/>
      <c r="C84" s="20" t="s">
        <v>20</v>
      </c>
      <c r="D84" s="4"/>
      <c r="E84" s="32"/>
      <c r="F84" s="32"/>
      <c r="G84" s="32"/>
      <c r="H84" s="32"/>
      <c r="I84" s="21"/>
      <c r="J84" s="21"/>
      <c r="K84" s="21"/>
      <c r="L84" s="21"/>
      <c r="M84" s="21"/>
      <c r="N84" s="21"/>
      <c r="O84" s="21"/>
      <c r="P84" s="21"/>
      <c r="Q84" s="32"/>
      <c r="R84" s="21"/>
      <c r="S84" s="21"/>
      <c r="T84" s="21"/>
      <c r="U84" s="21"/>
      <c r="V84" s="21"/>
      <c r="W84" s="21"/>
      <c r="X84" s="21"/>
      <c r="Y84" s="21"/>
    </row>
    <row r="85" spans="2:25" ht="18.75">
      <c r="B85" s="15">
        <v>67</v>
      </c>
      <c r="C85" s="5" t="s">
        <v>21</v>
      </c>
      <c r="D85" s="4" t="s">
        <v>18</v>
      </c>
      <c r="E85" s="32"/>
      <c r="F85" s="32"/>
      <c r="G85" s="32"/>
      <c r="H85" s="32"/>
      <c r="I85" s="21"/>
      <c r="J85" s="21"/>
      <c r="K85" s="21"/>
      <c r="L85" s="21"/>
      <c r="M85" s="21"/>
      <c r="N85" s="21"/>
      <c r="O85" s="21"/>
      <c r="P85" s="21"/>
      <c r="Q85" s="32"/>
      <c r="R85" s="21"/>
      <c r="S85" s="21"/>
      <c r="T85" s="21"/>
      <c r="U85" s="21"/>
      <c r="V85" s="21"/>
      <c r="W85" s="21"/>
      <c r="X85" s="21"/>
      <c r="Y85" s="21"/>
    </row>
    <row r="86" spans="2:25" ht="18.75">
      <c r="B86" s="7">
        <v>68</v>
      </c>
      <c r="C86" s="18" t="s">
        <v>116</v>
      </c>
      <c r="D86" s="4" t="s">
        <v>18</v>
      </c>
      <c r="E86" s="32"/>
      <c r="F86" s="32"/>
      <c r="G86" s="32"/>
      <c r="H86" s="32"/>
      <c r="I86" s="21"/>
      <c r="J86" s="21"/>
      <c r="K86" s="21"/>
      <c r="L86" s="21"/>
      <c r="M86" s="21"/>
      <c r="N86" s="21"/>
      <c r="O86" s="21"/>
      <c r="P86" s="21"/>
      <c r="Q86" s="32"/>
      <c r="R86" s="21"/>
      <c r="S86" s="21"/>
      <c r="T86" s="21"/>
      <c r="U86" s="21"/>
      <c r="V86" s="21"/>
      <c r="W86" s="21"/>
      <c r="X86" s="21"/>
      <c r="Y86" s="21"/>
    </row>
    <row r="87" spans="2:25" ht="18.75">
      <c r="B87" s="15">
        <v>69</v>
      </c>
      <c r="C87" s="5" t="s">
        <v>22</v>
      </c>
      <c r="D87" s="4" t="s">
        <v>18</v>
      </c>
      <c r="E87" s="32"/>
      <c r="F87" s="32"/>
      <c r="G87" s="32"/>
      <c r="H87" s="32"/>
      <c r="I87" s="21"/>
      <c r="J87" s="21"/>
      <c r="K87" s="21"/>
      <c r="L87" s="21"/>
      <c r="M87" s="21"/>
      <c r="N87" s="21"/>
      <c r="O87" s="21"/>
      <c r="P87" s="21"/>
      <c r="Q87" s="32"/>
      <c r="R87" s="21"/>
      <c r="S87" s="21"/>
      <c r="T87" s="21"/>
      <c r="U87" s="21"/>
      <c r="V87" s="21"/>
      <c r="W87" s="21"/>
      <c r="X87" s="21"/>
      <c r="Y87" s="21"/>
    </row>
    <row r="88" spans="2:25" ht="19.5">
      <c r="B88" s="34"/>
      <c r="C88" s="20" t="s">
        <v>66</v>
      </c>
      <c r="D88" s="4"/>
      <c r="E88" s="32"/>
      <c r="F88" s="32"/>
      <c r="G88" s="32"/>
      <c r="H88" s="32"/>
      <c r="I88" s="21"/>
      <c r="J88" s="21"/>
      <c r="K88" s="21"/>
      <c r="L88" s="21"/>
      <c r="M88" s="21"/>
      <c r="N88" s="21"/>
      <c r="O88" s="21"/>
      <c r="P88" s="21"/>
      <c r="Q88" s="32"/>
      <c r="R88" s="21"/>
      <c r="S88" s="21"/>
      <c r="T88" s="21"/>
      <c r="U88" s="21"/>
      <c r="V88" s="21"/>
      <c r="W88" s="21"/>
      <c r="X88" s="21"/>
      <c r="Y88" s="21"/>
    </row>
    <row r="89" spans="2:25" ht="18.75">
      <c r="B89" s="7">
        <v>70</v>
      </c>
      <c r="C89" s="5" t="s">
        <v>21</v>
      </c>
      <c r="D89" s="4" t="s">
        <v>18</v>
      </c>
      <c r="E89" s="32"/>
      <c r="F89" s="32"/>
      <c r="G89" s="32"/>
      <c r="H89" s="32"/>
      <c r="I89" s="21"/>
      <c r="J89" s="21"/>
      <c r="K89" s="21"/>
      <c r="L89" s="21"/>
      <c r="M89" s="21"/>
      <c r="N89" s="21"/>
      <c r="O89" s="21"/>
      <c r="P89" s="21"/>
      <c r="Q89" s="32"/>
      <c r="R89" s="21"/>
      <c r="S89" s="21"/>
      <c r="T89" s="21"/>
      <c r="U89" s="21"/>
      <c r="V89" s="21"/>
      <c r="W89" s="21"/>
      <c r="X89" s="21"/>
      <c r="Y89" s="21"/>
    </row>
    <row r="90" spans="2:25" ht="18.75">
      <c r="B90" s="7">
        <v>71</v>
      </c>
      <c r="C90" s="5" t="s">
        <v>22</v>
      </c>
      <c r="D90" s="4" t="s">
        <v>18</v>
      </c>
      <c r="E90" s="32"/>
      <c r="F90" s="32"/>
      <c r="G90" s="32"/>
      <c r="H90" s="32"/>
      <c r="I90" s="21"/>
      <c r="J90" s="21"/>
      <c r="K90" s="21"/>
      <c r="L90" s="21"/>
      <c r="M90" s="21"/>
      <c r="N90" s="21"/>
      <c r="O90" s="21"/>
      <c r="P90" s="21"/>
      <c r="Q90" s="32"/>
      <c r="R90" s="21"/>
      <c r="S90" s="21"/>
      <c r="T90" s="21"/>
      <c r="U90" s="21"/>
      <c r="V90" s="21"/>
      <c r="W90" s="21"/>
      <c r="X90" s="21"/>
      <c r="Y90" s="21"/>
    </row>
    <row r="91" spans="2:25" ht="37.5">
      <c r="B91" s="27" t="s">
        <v>195</v>
      </c>
      <c r="C91" s="9" t="s">
        <v>149</v>
      </c>
      <c r="D91" s="11"/>
      <c r="E91" s="33"/>
      <c r="F91" s="33"/>
      <c r="G91" s="33"/>
      <c r="H91" s="33"/>
      <c r="I91" s="25"/>
      <c r="J91" s="25"/>
      <c r="K91" s="25"/>
      <c r="L91" s="25"/>
      <c r="M91" s="25"/>
      <c r="N91" s="25"/>
      <c r="O91" s="25"/>
      <c r="P91" s="25"/>
      <c r="Q91" s="33"/>
      <c r="R91" s="25"/>
      <c r="S91" s="25"/>
      <c r="T91" s="25"/>
      <c r="U91" s="25"/>
      <c r="V91" s="25"/>
      <c r="W91" s="25"/>
      <c r="X91" s="25"/>
      <c r="Y91" s="25"/>
    </row>
    <row r="92" spans="2:25" ht="37.5">
      <c r="B92" s="15">
        <v>72</v>
      </c>
      <c r="C92" s="5" t="s">
        <v>117</v>
      </c>
      <c r="D92" s="4" t="s">
        <v>23</v>
      </c>
      <c r="E92" s="32">
        <v>28</v>
      </c>
      <c r="F92" s="32">
        <v>28</v>
      </c>
      <c r="G92" s="32">
        <v>28</v>
      </c>
      <c r="H92" s="32">
        <v>28</v>
      </c>
      <c r="I92" s="21">
        <v>28</v>
      </c>
      <c r="J92" s="21">
        <v>28</v>
      </c>
      <c r="K92" s="21">
        <v>28</v>
      </c>
      <c r="L92" s="21">
        <v>28</v>
      </c>
      <c r="M92" s="21">
        <v>28</v>
      </c>
      <c r="N92" s="21">
        <v>28</v>
      </c>
      <c r="O92" s="21">
        <v>28</v>
      </c>
      <c r="P92" s="21">
        <v>28</v>
      </c>
      <c r="Q92" s="21">
        <v>28</v>
      </c>
      <c r="R92" s="21">
        <v>28</v>
      </c>
      <c r="S92" s="21">
        <v>28</v>
      </c>
      <c r="T92" s="21">
        <v>28</v>
      </c>
      <c r="U92" s="21">
        <v>28</v>
      </c>
      <c r="V92" s="21">
        <v>28</v>
      </c>
      <c r="W92" s="21">
        <v>28</v>
      </c>
      <c r="X92" s="21">
        <v>28</v>
      </c>
      <c r="Y92" s="21">
        <v>28</v>
      </c>
    </row>
    <row r="93" spans="2:25" ht="56.25">
      <c r="B93" s="7">
        <v>72</v>
      </c>
      <c r="C93" s="5" t="s">
        <v>57</v>
      </c>
      <c r="D93" s="16" t="s">
        <v>24</v>
      </c>
      <c r="E93" s="32">
        <v>0.22</v>
      </c>
      <c r="F93" s="32">
        <v>0.22</v>
      </c>
      <c r="G93" s="32">
        <v>0.22</v>
      </c>
      <c r="H93" s="32">
        <v>0.22</v>
      </c>
      <c r="I93" s="32">
        <v>0.22</v>
      </c>
      <c r="J93" s="32">
        <v>0.22</v>
      </c>
      <c r="K93" s="32">
        <v>0.22</v>
      </c>
      <c r="L93" s="32">
        <v>0.22</v>
      </c>
      <c r="M93" s="32">
        <v>0.22</v>
      </c>
      <c r="N93" s="32">
        <v>0.22</v>
      </c>
      <c r="O93" s="32">
        <v>0.22</v>
      </c>
      <c r="P93" s="32">
        <v>0.22</v>
      </c>
      <c r="Q93" s="32">
        <v>0.22</v>
      </c>
      <c r="R93" s="32">
        <v>0.22</v>
      </c>
      <c r="S93" s="32">
        <v>0.22</v>
      </c>
      <c r="T93" s="32">
        <v>0.22</v>
      </c>
      <c r="U93" s="32">
        <v>0.22</v>
      </c>
      <c r="V93" s="32">
        <v>0.22</v>
      </c>
      <c r="W93" s="32">
        <v>0.22</v>
      </c>
      <c r="X93" s="32">
        <v>0.22</v>
      </c>
      <c r="Y93" s="32">
        <v>0.22</v>
      </c>
    </row>
    <row r="94" spans="2:25" ht="37.5">
      <c r="B94" s="7">
        <v>73</v>
      </c>
      <c r="C94" s="5" t="s">
        <v>56</v>
      </c>
      <c r="D94" s="4" t="s">
        <v>25</v>
      </c>
      <c r="E94" s="32">
        <v>0.21</v>
      </c>
      <c r="F94" s="32">
        <v>0.22</v>
      </c>
      <c r="G94" s="32">
        <v>0.23</v>
      </c>
      <c r="H94" s="32">
        <v>0.23</v>
      </c>
      <c r="I94" s="32">
        <v>0.23</v>
      </c>
      <c r="J94" s="32">
        <v>0.23</v>
      </c>
      <c r="K94" s="32">
        <v>0.23</v>
      </c>
      <c r="L94" s="32">
        <v>0.23</v>
      </c>
      <c r="M94" s="32">
        <v>0.23</v>
      </c>
      <c r="N94" s="32">
        <v>0.24</v>
      </c>
      <c r="O94" s="32">
        <v>0.24</v>
      </c>
      <c r="P94" s="32">
        <v>0.24</v>
      </c>
      <c r="Q94" s="32">
        <v>0.24</v>
      </c>
      <c r="R94" s="32">
        <v>0.24</v>
      </c>
      <c r="S94" s="32">
        <v>0.24</v>
      </c>
      <c r="T94" s="32">
        <v>0.24</v>
      </c>
      <c r="U94" s="32">
        <v>0.24</v>
      </c>
      <c r="V94" s="32">
        <v>0.24</v>
      </c>
      <c r="W94" s="32">
        <v>0.24</v>
      </c>
      <c r="X94" s="32">
        <v>0.24</v>
      </c>
      <c r="Y94" s="32">
        <v>0.24</v>
      </c>
    </row>
    <row r="95" spans="2:25" ht="18.75">
      <c r="B95" s="27" t="s">
        <v>194</v>
      </c>
      <c r="C95" s="10" t="s">
        <v>150</v>
      </c>
      <c r="D95" s="11"/>
      <c r="E95" s="33"/>
      <c r="F95" s="33"/>
      <c r="G95" s="33"/>
      <c r="H95" s="33"/>
      <c r="I95" s="25"/>
      <c r="J95" s="25"/>
      <c r="K95" s="25"/>
      <c r="L95" s="25"/>
      <c r="M95" s="25"/>
      <c r="N95" s="25"/>
      <c r="O95" s="25"/>
      <c r="P95" s="25"/>
      <c r="Q95" s="33"/>
      <c r="R95" s="25"/>
      <c r="S95" s="25"/>
      <c r="T95" s="25"/>
      <c r="U95" s="25"/>
      <c r="V95" s="25"/>
      <c r="W95" s="25"/>
      <c r="X95" s="25"/>
      <c r="Y95" s="25"/>
    </row>
    <row r="96" spans="2:25" ht="18.75">
      <c r="B96" s="7">
        <v>74</v>
      </c>
      <c r="C96" s="6" t="s">
        <v>26</v>
      </c>
      <c r="D96" s="4" t="s">
        <v>113</v>
      </c>
      <c r="E96" s="32">
        <v>0.027</v>
      </c>
      <c r="F96" s="32">
        <v>0.022</v>
      </c>
      <c r="G96" s="32">
        <v>0.023</v>
      </c>
      <c r="H96" s="32">
        <v>0.023</v>
      </c>
      <c r="I96" s="21">
        <v>0.023</v>
      </c>
      <c r="J96" s="21">
        <v>0.024</v>
      </c>
      <c r="K96" s="21">
        <v>0.023</v>
      </c>
      <c r="L96" s="21">
        <v>0.023</v>
      </c>
      <c r="M96" s="21">
        <v>0.024</v>
      </c>
      <c r="N96" s="21">
        <v>0.024</v>
      </c>
      <c r="O96" s="21">
        <v>0.024</v>
      </c>
      <c r="P96" s="21">
        <v>0.025</v>
      </c>
      <c r="Q96" s="32">
        <v>0.024</v>
      </c>
      <c r="R96" s="21">
        <v>0.024</v>
      </c>
      <c r="S96" s="21">
        <v>0.025</v>
      </c>
      <c r="T96" s="21">
        <v>0.025</v>
      </c>
      <c r="U96" s="21">
        <v>0.025</v>
      </c>
      <c r="V96" s="21">
        <v>0.026</v>
      </c>
      <c r="W96" s="21">
        <v>0.025</v>
      </c>
      <c r="X96" s="21">
        <v>0.025</v>
      </c>
      <c r="Y96" s="21">
        <v>0.026</v>
      </c>
    </row>
    <row r="97" spans="2:25" ht="18.75">
      <c r="B97" s="16">
        <v>75</v>
      </c>
      <c r="C97" s="6" t="s">
        <v>118</v>
      </c>
      <c r="D97" s="4" t="s">
        <v>76</v>
      </c>
      <c r="E97" s="32">
        <v>106.3</v>
      </c>
      <c r="F97" s="32">
        <v>81.5</v>
      </c>
      <c r="G97" s="32">
        <v>104.5</v>
      </c>
      <c r="H97" s="32">
        <v>100</v>
      </c>
      <c r="I97" s="21">
        <v>100</v>
      </c>
      <c r="J97" s="21">
        <v>104.3</v>
      </c>
      <c r="K97" s="21">
        <v>100</v>
      </c>
      <c r="L97" s="21">
        <v>100</v>
      </c>
      <c r="M97" s="21">
        <v>100</v>
      </c>
      <c r="N97" s="21">
        <v>104.3</v>
      </c>
      <c r="O97" s="21">
        <v>104.3</v>
      </c>
      <c r="P97" s="21">
        <v>104.2</v>
      </c>
      <c r="Q97" s="32">
        <v>100</v>
      </c>
      <c r="R97" s="21">
        <v>100</v>
      </c>
      <c r="S97" s="21">
        <v>100</v>
      </c>
      <c r="T97" s="21">
        <v>104.2</v>
      </c>
      <c r="U97" s="21">
        <v>104.2</v>
      </c>
      <c r="V97" s="21">
        <v>104</v>
      </c>
      <c r="W97" s="21">
        <v>100</v>
      </c>
      <c r="X97" s="21">
        <v>100</v>
      </c>
      <c r="Y97" s="21">
        <v>100</v>
      </c>
    </row>
    <row r="98" spans="2:25" ht="18.75">
      <c r="B98" s="16">
        <v>76</v>
      </c>
      <c r="C98" s="5" t="s">
        <v>27</v>
      </c>
      <c r="D98" s="4" t="s">
        <v>76</v>
      </c>
      <c r="E98" s="32"/>
      <c r="F98" s="32"/>
      <c r="G98" s="32"/>
      <c r="H98" s="32"/>
      <c r="I98" s="21"/>
      <c r="J98" s="21"/>
      <c r="K98" s="21"/>
      <c r="L98" s="21"/>
      <c r="M98" s="21"/>
      <c r="N98" s="21"/>
      <c r="O98" s="21"/>
      <c r="P98" s="21"/>
      <c r="Q98" s="32"/>
      <c r="R98" s="21"/>
      <c r="S98" s="21"/>
      <c r="T98" s="21"/>
      <c r="U98" s="21"/>
      <c r="V98" s="21"/>
      <c r="W98" s="21"/>
      <c r="X98" s="21"/>
      <c r="Y98" s="21"/>
    </row>
    <row r="99" spans="2:25" ht="18.75">
      <c r="B99" s="16">
        <v>77</v>
      </c>
      <c r="C99" s="8" t="s">
        <v>207</v>
      </c>
      <c r="D99" s="4" t="s">
        <v>14</v>
      </c>
      <c r="E99" s="35">
        <f>E96/E21*100000</f>
        <v>6.192660550458716</v>
      </c>
      <c r="F99" s="35">
        <f aca="true" t="shared" si="5" ref="F99:Y99">F96/F21*100000</f>
        <v>4.97737556561086</v>
      </c>
      <c r="G99" s="35">
        <f t="shared" si="5"/>
        <v>5.106594611876607</v>
      </c>
      <c r="H99" s="35">
        <f t="shared" si="5"/>
        <v>5.045519359438411</v>
      </c>
      <c r="I99" s="35">
        <f t="shared" si="5"/>
        <v>5.040543502081963</v>
      </c>
      <c r="J99" s="35">
        <f t="shared" si="5"/>
        <v>5.239030779305828</v>
      </c>
      <c r="K99" s="35">
        <f t="shared" si="5"/>
        <v>5.020737830168085</v>
      </c>
      <c r="L99" s="35">
        <f t="shared" si="5"/>
        <v>5.010893246187364</v>
      </c>
      <c r="M99" s="35">
        <f t="shared" si="5"/>
        <v>5.188067444876784</v>
      </c>
      <c r="N99" s="35">
        <f t="shared" si="5"/>
        <v>5.086437649811484</v>
      </c>
      <c r="O99" s="35">
        <f t="shared" si="5"/>
        <v>5.071540417007411</v>
      </c>
      <c r="P99" s="35">
        <f t="shared" si="5"/>
        <v>5.211414582205062</v>
      </c>
      <c r="Q99" s="35">
        <f t="shared" si="5"/>
        <v>4.933499175374863</v>
      </c>
      <c r="R99" s="35">
        <f t="shared" si="5"/>
        <v>4.914283349813383</v>
      </c>
      <c r="S99" s="35">
        <f t="shared" si="5"/>
        <v>5.0157984429307625</v>
      </c>
      <c r="T99" s="35">
        <f t="shared" si="5"/>
        <v>4.989380233995615</v>
      </c>
      <c r="U99" s="35">
        <f t="shared" si="5"/>
        <v>4.960315073697294</v>
      </c>
      <c r="V99" s="35">
        <f t="shared" si="5"/>
        <v>5.020625967899895</v>
      </c>
      <c r="W99" s="35">
        <f t="shared" si="5"/>
        <v>4.844058479607392</v>
      </c>
      <c r="X99" s="35">
        <f t="shared" si="5"/>
        <v>4.806506854357843</v>
      </c>
      <c r="Y99" s="35">
        <f t="shared" si="5"/>
        <v>4.832171287680361</v>
      </c>
    </row>
    <row r="100" spans="2:25" ht="39">
      <c r="B100" s="16"/>
      <c r="C100" s="26" t="s">
        <v>119</v>
      </c>
      <c r="D100" s="4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</row>
    <row r="101" spans="2:25" ht="18.75">
      <c r="B101" s="16">
        <v>78</v>
      </c>
      <c r="C101" s="6" t="s">
        <v>28</v>
      </c>
      <c r="D101" s="4" t="s">
        <v>29</v>
      </c>
      <c r="E101" s="32">
        <v>6.3</v>
      </c>
      <c r="F101" s="32">
        <v>2.8</v>
      </c>
      <c r="G101" s="32">
        <v>3</v>
      </c>
      <c r="H101" s="32">
        <v>3</v>
      </c>
      <c r="I101" s="32">
        <v>3</v>
      </c>
      <c r="J101" s="21">
        <v>3</v>
      </c>
      <c r="K101" s="21">
        <v>3.3</v>
      </c>
      <c r="L101" s="21">
        <v>3.3</v>
      </c>
      <c r="M101" s="21">
        <v>3.3</v>
      </c>
      <c r="N101" s="21">
        <v>3.6</v>
      </c>
      <c r="O101" s="21">
        <v>3.6</v>
      </c>
      <c r="P101" s="21">
        <v>3.6</v>
      </c>
      <c r="Q101" s="32">
        <v>3.8</v>
      </c>
      <c r="R101" s="32">
        <v>3.8</v>
      </c>
      <c r="S101" s="21">
        <v>3.8</v>
      </c>
      <c r="T101" s="21">
        <v>3.9</v>
      </c>
      <c r="U101" s="21">
        <v>3.9</v>
      </c>
      <c r="V101" s="21">
        <v>4</v>
      </c>
      <c r="W101" s="21">
        <v>4.2</v>
      </c>
      <c r="X101" s="21">
        <v>4.2</v>
      </c>
      <c r="Y101" s="21">
        <v>4.3</v>
      </c>
    </row>
    <row r="102" spans="2:25" ht="18.75">
      <c r="B102" s="16">
        <v>79</v>
      </c>
      <c r="C102" s="6" t="s">
        <v>120</v>
      </c>
      <c r="D102" s="4" t="s">
        <v>29</v>
      </c>
      <c r="E102" s="32">
        <v>13.6</v>
      </c>
      <c r="F102" s="32">
        <v>10.5</v>
      </c>
      <c r="G102" s="32">
        <f>G106+G110</f>
        <v>11</v>
      </c>
      <c r="H102" s="32">
        <f aca="true" t="shared" si="6" ref="H102:Y102">H106+H110</f>
        <v>11</v>
      </c>
      <c r="I102" s="32">
        <f t="shared" si="6"/>
        <v>11</v>
      </c>
      <c r="J102" s="32">
        <f t="shared" si="6"/>
        <v>11.200000000000001</v>
      </c>
      <c r="K102" s="32">
        <f t="shared" si="6"/>
        <v>11.4</v>
      </c>
      <c r="L102" s="32">
        <f t="shared" si="6"/>
        <v>11.4</v>
      </c>
      <c r="M102" s="32">
        <f t="shared" si="6"/>
        <v>11.6</v>
      </c>
      <c r="N102" s="32">
        <f t="shared" si="6"/>
        <v>11.899999999999999</v>
      </c>
      <c r="O102" s="32">
        <f t="shared" si="6"/>
        <v>11.899999999999999</v>
      </c>
      <c r="P102" s="32">
        <f t="shared" si="6"/>
        <v>11.999999999999998</v>
      </c>
      <c r="Q102" s="32">
        <f t="shared" si="6"/>
        <v>12.5</v>
      </c>
      <c r="R102" s="32">
        <f t="shared" si="6"/>
        <v>12.5</v>
      </c>
      <c r="S102" s="32">
        <f t="shared" si="6"/>
        <v>12.7</v>
      </c>
      <c r="T102" s="32">
        <f t="shared" si="6"/>
        <v>13.1</v>
      </c>
      <c r="U102" s="32">
        <f t="shared" si="6"/>
        <v>13.1</v>
      </c>
      <c r="V102" s="32">
        <f t="shared" si="6"/>
        <v>13.4</v>
      </c>
      <c r="W102" s="32">
        <f t="shared" si="6"/>
        <v>13.7</v>
      </c>
      <c r="X102" s="32">
        <f t="shared" si="6"/>
        <v>13.7</v>
      </c>
      <c r="Y102" s="32">
        <f t="shared" si="6"/>
        <v>14.099999999999998</v>
      </c>
    </row>
    <row r="103" spans="2:25" ht="18.75">
      <c r="B103" s="16">
        <v>80</v>
      </c>
      <c r="C103" s="5" t="s">
        <v>121</v>
      </c>
      <c r="D103" s="4" t="s">
        <v>29</v>
      </c>
      <c r="E103" s="32"/>
      <c r="F103" s="32"/>
      <c r="G103" s="32"/>
      <c r="H103" s="32"/>
      <c r="I103" s="21"/>
      <c r="J103" s="21"/>
      <c r="K103" s="21"/>
      <c r="L103" s="21"/>
      <c r="M103" s="21"/>
      <c r="N103" s="21"/>
      <c r="O103" s="21"/>
      <c r="P103" s="21"/>
      <c r="Q103" s="32"/>
      <c r="R103" s="21"/>
      <c r="S103" s="21"/>
      <c r="T103" s="21"/>
      <c r="U103" s="21"/>
      <c r="V103" s="21"/>
      <c r="W103" s="21"/>
      <c r="X103" s="21"/>
      <c r="Y103" s="21"/>
    </row>
    <row r="104" spans="2:25" ht="18.75">
      <c r="B104" s="16">
        <v>81</v>
      </c>
      <c r="C104" s="5" t="s">
        <v>122</v>
      </c>
      <c r="D104" s="4" t="s">
        <v>29</v>
      </c>
      <c r="E104" s="32"/>
      <c r="F104" s="32"/>
      <c r="G104" s="32"/>
      <c r="H104" s="32"/>
      <c r="I104" s="21"/>
      <c r="J104" s="21"/>
      <c r="K104" s="21"/>
      <c r="L104" s="21"/>
      <c r="M104" s="21"/>
      <c r="N104" s="21"/>
      <c r="O104" s="21"/>
      <c r="P104" s="21"/>
      <c r="Q104" s="32"/>
      <c r="R104" s="21"/>
      <c r="S104" s="21"/>
      <c r="T104" s="21"/>
      <c r="U104" s="21"/>
      <c r="V104" s="21"/>
      <c r="W104" s="21"/>
      <c r="X104" s="21"/>
      <c r="Y104" s="21"/>
    </row>
    <row r="105" spans="2:25" ht="18.75">
      <c r="B105" s="16">
        <v>82</v>
      </c>
      <c r="C105" s="5" t="s">
        <v>30</v>
      </c>
      <c r="D105" s="4" t="s">
        <v>29</v>
      </c>
      <c r="E105" s="32"/>
      <c r="F105" s="32"/>
      <c r="G105" s="32"/>
      <c r="H105" s="32"/>
      <c r="I105" s="21"/>
      <c r="J105" s="21"/>
      <c r="K105" s="21"/>
      <c r="L105" s="21"/>
      <c r="M105" s="21"/>
      <c r="N105" s="21"/>
      <c r="O105" s="21"/>
      <c r="P105" s="21"/>
      <c r="Q105" s="32"/>
      <c r="R105" s="21"/>
      <c r="S105" s="21"/>
      <c r="T105" s="21"/>
      <c r="U105" s="21"/>
      <c r="V105" s="21"/>
      <c r="W105" s="21"/>
      <c r="X105" s="21"/>
      <c r="Y105" s="21"/>
    </row>
    <row r="106" spans="2:25" ht="18.75">
      <c r="B106" s="16">
        <v>83</v>
      </c>
      <c r="C106" s="5" t="s">
        <v>123</v>
      </c>
      <c r="D106" s="4" t="s">
        <v>29</v>
      </c>
      <c r="E106" s="32">
        <v>13.3</v>
      </c>
      <c r="F106" s="32">
        <v>10.1</v>
      </c>
      <c r="G106" s="32">
        <f>G107+G108+G109</f>
        <v>10.6</v>
      </c>
      <c r="H106" s="32">
        <f aca="true" t="shared" si="7" ref="H106:Y106">H107+H108+H109</f>
        <v>10.6</v>
      </c>
      <c r="I106" s="32">
        <f t="shared" si="7"/>
        <v>10.6</v>
      </c>
      <c r="J106" s="32">
        <f t="shared" si="7"/>
        <v>10.8</v>
      </c>
      <c r="K106" s="32">
        <f t="shared" si="7"/>
        <v>10.9</v>
      </c>
      <c r="L106" s="32">
        <f t="shared" si="7"/>
        <v>10.9</v>
      </c>
      <c r="M106" s="32">
        <f t="shared" si="7"/>
        <v>11.1</v>
      </c>
      <c r="N106" s="32">
        <f t="shared" si="7"/>
        <v>11.299999999999999</v>
      </c>
      <c r="O106" s="32">
        <f t="shared" si="7"/>
        <v>11.299999999999999</v>
      </c>
      <c r="P106" s="32">
        <f t="shared" si="7"/>
        <v>11.399999999999999</v>
      </c>
      <c r="Q106" s="32">
        <f t="shared" si="7"/>
        <v>11.8</v>
      </c>
      <c r="R106" s="32">
        <f t="shared" si="7"/>
        <v>11.8</v>
      </c>
      <c r="S106" s="32">
        <f t="shared" si="7"/>
        <v>12</v>
      </c>
      <c r="T106" s="32">
        <f t="shared" si="7"/>
        <v>12.4</v>
      </c>
      <c r="U106" s="32">
        <f t="shared" si="7"/>
        <v>12.4</v>
      </c>
      <c r="V106" s="32">
        <f t="shared" si="7"/>
        <v>12.700000000000001</v>
      </c>
      <c r="W106" s="32">
        <f t="shared" si="7"/>
        <v>13</v>
      </c>
      <c r="X106" s="32">
        <f t="shared" si="7"/>
        <v>13</v>
      </c>
      <c r="Y106" s="32">
        <f t="shared" si="7"/>
        <v>13.399999999999999</v>
      </c>
    </row>
    <row r="107" spans="2:25" ht="18.75">
      <c r="B107" s="16">
        <v>84</v>
      </c>
      <c r="C107" s="6" t="s">
        <v>124</v>
      </c>
      <c r="D107" s="4" t="s">
        <v>29</v>
      </c>
      <c r="E107" s="32">
        <v>1.2</v>
      </c>
      <c r="F107" s="32">
        <v>8.1</v>
      </c>
      <c r="G107" s="32">
        <v>8.3</v>
      </c>
      <c r="H107" s="32">
        <v>8.3</v>
      </c>
      <c r="I107" s="32">
        <v>8.3</v>
      </c>
      <c r="J107" s="21">
        <v>8.4</v>
      </c>
      <c r="K107" s="21">
        <v>8.5</v>
      </c>
      <c r="L107" s="21">
        <v>8.5</v>
      </c>
      <c r="M107" s="21">
        <v>8.6</v>
      </c>
      <c r="N107" s="21">
        <v>8.6</v>
      </c>
      <c r="O107" s="21">
        <v>8.6</v>
      </c>
      <c r="P107" s="21">
        <v>8.7</v>
      </c>
      <c r="Q107" s="32">
        <v>8.9</v>
      </c>
      <c r="R107" s="32">
        <v>8.9</v>
      </c>
      <c r="S107" s="21">
        <v>9</v>
      </c>
      <c r="T107" s="21">
        <v>9.2</v>
      </c>
      <c r="U107" s="21">
        <v>9.2</v>
      </c>
      <c r="V107" s="21">
        <v>9.3</v>
      </c>
      <c r="W107" s="21">
        <v>9.4</v>
      </c>
      <c r="X107" s="21">
        <v>9.4</v>
      </c>
      <c r="Y107" s="21">
        <v>9.6</v>
      </c>
    </row>
    <row r="108" spans="2:25" ht="18.75">
      <c r="B108" s="16">
        <v>85</v>
      </c>
      <c r="C108" s="6" t="s">
        <v>125</v>
      </c>
      <c r="D108" s="4" t="s">
        <v>29</v>
      </c>
      <c r="E108" s="32">
        <v>12.1</v>
      </c>
      <c r="F108" s="32">
        <v>1.6</v>
      </c>
      <c r="G108" s="32">
        <v>1.7</v>
      </c>
      <c r="H108" s="32">
        <v>1.7</v>
      </c>
      <c r="I108" s="32">
        <v>1.7</v>
      </c>
      <c r="J108" s="21">
        <v>1.8</v>
      </c>
      <c r="K108" s="21">
        <v>1.8</v>
      </c>
      <c r="L108" s="21">
        <v>1.8</v>
      </c>
      <c r="M108" s="21">
        <v>1.9</v>
      </c>
      <c r="N108" s="21">
        <v>2</v>
      </c>
      <c r="O108" s="21">
        <v>2</v>
      </c>
      <c r="P108" s="21">
        <v>2</v>
      </c>
      <c r="Q108" s="32">
        <v>2.1</v>
      </c>
      <c r="R108" s="32">
        <v>2.1</v>
      </c>
      <c r="S108" s="32">
        <v>2.2</v>
      </c>
      <c r="T108" s="32">
        <v>2.3</v>
      </c>
      <c r="U108" s="32">
        <v>2.3</v>
      </c>
      <c r="V108" s="21">
        <v>2.4</v>
      </c>
      <c r="W108" s="21">
        <v>2.5</v>
      </c>
      <c r="X108" s="21">
        <v>2.5</v>
      </c>
      <c r="Y108" s="21">
        <v>2.6</v>
      </c>
    </row>
    <row r="109" spans="2:25" ht="18.75">
      <c r="B109" s="16">
        <v>86</v>
      </c>
      <c r="C109" s="6" t="s">
        <v>126</v>
      </c>
      <c r="D109" s="4" t="s">
        <v>29</v>
      </c>
      <c r="E109" s="32">
        <v>0.4</v>
      </c>
      <c r="F109" s="32">
        <v>0.5</v>
      </c>
      <c r="G109" s="32">
        <v>0.6</v>
      </c>
      <c r="H109" s="32">
        <v>0.6</v>
      </c>
      <c r="I109" s="32">
        <v>0.6</v>
      </c>
      <c r="J109" s="21">
        <v>0.6</v>
      </c>
      <c r="K109" s="21">
        <v>0.6</v>
      </c>
      <c r="L109" s="21">
        <v>0.6</v>
      </c>
      <c r="M109" s="21">
        <v>0.6</v>
      </c>
      <c r="N109" s="21">
        <v>0.7</v>
      </c>
      <c r="O109" s="21">
        <v>0.7</v>
      </c>
      <c r="P109" s="21">
        <v>0.7</v>
      </c>
      <c r="Q109" s="32">
        <v>0.8</v>
      </c>
      <c r="R109" s="32">
        <v>0.8</v>
      </c>
      <c r="S109" s="32">
        <v>0.8</v>
      </c>
      <c r="T109" s="32">
        <v>0.9</v>
      </c>
      <c r="U109" s="32">
        <v>0.9</v>
      </c>
      <c r="V109" s="21">
        <v>1</v>
      </c>
      <c r="W109" s="21">
        <v>1.1</v>
      </c>
      <c r="X109" s="21">
        <v>1.1</v>
      </c>
      <c r="Y109" s="21">
        <v>1.2</v>
      </c>
    </row>
    <row r="110" spans="2:25" ht="18.75">
      <c r="B110" s="16">
        <v>87</v>
      </c>
      <c r="C110" s="5" t="s">
        <v>31</v>
      </c>
      <c r="D110" s="4" t="s">
        <v>29</v>
      </c>
      <c r="E110" s="32">
        <v>0.3</v>
      </c>
      <c r="F110" s="32">
        <v>0.4</v>
      </c>
      <c r="G110" s="32">
        <v>0.4</v>
      </c>
      <c r="H110" s="32">
        <v>0.4</v>
      </c>
      <c r="I110" s="32">
        <v>0.4</v>
      </c>
      <c r="J110" s="21">
        <v>0.4</v>
      </c>
      <c r="K110" s="21">
        <v>0.5</v>
      </c>
      <c r="L110" s="21">
        <v>0.5</v>
      </c>
      <c r="M110" s="21">
        <v>0.5</v>
      </c>
      <c r="N110" s="21">
        <v>0.6</v>
      </c>
      <c r="O110" s="21">
        <v>0.6</v>
      </c>
      <c r="P110" s="21">
        <v>0.6</v>
      </c>
      <c r="Q110" s="32">
        <v>0.7</v>
      </c>
      <c r="R110" s="32">
        <v>0.7</v>
      </c>
      <c r="S110" s="21">
        <v>0.7</v>
      </c>
      <c r="T110" s="21">
        <v>0.7</v>
      </c>
      <c r="U110" s="21">
        <v>0.7</v>
      </c>
      <c r="V110" s="21">
        <v>0.7</v>
      </c>
      <c r="W110" s="21">
        <v>0.7</v>
      </c>
      <c r="X110" s="21">
        <v>0.7</v>
      </c>
      <c r="Y110" s="21">
        <v>0.7</v>
      </c>
    </row>
    <row r="111" spans="2:25" ht="37.5">
      <c r="B111" s="27" t="s">
        <v>202</v>
      </c>
      <c r="C111" s="10" t="s">
        <v>151</v>
      </c>
      <c r="D111" s="11"/>
      <c r="E111" s="33"/>
      <c r="F111" s="33"/>
      <c r="G111" s="33"/>
      <c r="H111" s="33"/>
      <c r="I111" s="25"/>
      <c r="J111" s="25"/>
      <c r="K111" s="25"/>
      <c r="L111" s="25"/>
      <c r="M111" s="25"/>
      <c r="N111" s="25"/>
      <c r="O111" s="25"/>
      <c r="P111" s="25"/>
      <c r="Q111" s="33"/>
      <c r="R111" s="25"/>
      <c r="S111" s="25"/>
      <c r="T111" s="25"/>
      <c r="U111" s="25"/>
      <c r="V111" s="25"/>
      <c r="W111" s="25"/>
      <c r="X111" s="25"/>
      <c r="Y111" s="25"/>
    </row>
    <row r="112" spans="2:25" ht="39">
      <c r="B112" s="16">
        <v>88</v>
      </c>
      <c r="C112" s="26" t="s">
        <v>127</v>
      </c>
      <c r="D112" s="4" t="s">
        <v>7</v>
      </c>
      <c r="E112" s="32">
        <v>170.57</v>
      </c>
      <c r="F112" s="32">
        <v>202.66</v>
      </c>
      <c r="G112" s="32">
        <v>193.51</v>
      </c>
      <c r="H112" s="32">
        <v>168.76</v>
      </c>
      <c r="I112" s="21">
        <v>168.84</v>
      </c>
      <c r="J112" s="21">
        <v>169</v>
      </c>
      <c r="K112" s="21">
        <v>169.07</v>
      </c>
      <c r="L112" s="21">
        <v>169.13</v>
      </c>
      <c r="M112" s="21">
        <v>169.29</v>
      </c>
      <c r="N112" s="21">
        <v>174.14</v>
      </c>
      <c r="O112" s="21">
        <v>174.2</v>
      </c>
      <c r="P112" s="21">
        <v>174.37</v>
      </c>
      <c r="Q112" s="32">
        <v>181.11</v>
      </c>
      <c r="R112" s="21">
        <v>181.21</v>
      </c>
      <c r="S112" s="21">
        <v>181.35</v>
      </c>
      <c r="T112" s="21">
        <v>188.35</v>
      </c>
      <c r="U112" s="21">
        <v>188.41</v>
      </c>
      <c r="V112" s="21">
        <v>188.59</v>
      </c>
      <c r="W112" s="21">
        <v>195.88</v>
      </c>
      <c r="X112" s="21">
        <v>195.95</v>
      </c>
      <c r="Y112" s="21">
        <v>196.14</v>
      </c>
    </row>
    <row r="113" spans="2:25" ht="19.5">
      <c r="B113" s="7">
        <v>89</v>
      </c>
      <c r="C113" s="26" t="s">
        <v>157</v>
      </c>
      <c r="D113" s="4" t="s">
        <v>32</v>
      </c>
      <c r="E113" s="32">
        <v>42.05</v>
      </c>
      <c r="F113" s="32">
        <v>40.45</v>
      </c>
      <c r="G113" s="32">
        <v>39.91</v>
      </c>
      <c r="H113" s="32">
        <v>40.23</v>
      </c>
      <c r="I113" s="21">
        <v>40.24</v>
      </c>
      <c r="J113" s="21">
        <v>40.4</v>
      </c>
      <c r="K113" s="21">
        <v>41.81</v>
      </c>
      <c r="L113" s="21">
        <v>41.87</v>
      </c>
      <c r="M113" s="21">
        <v>42.03</v>
      </c>
      <c r="N113" s="21">
        <v>43.06</v>
      </c>
      <c r="O113" s="21">
        <v>43.12</v>
      </c>
      <c r="P113" s="21">
        <v>43.29</v>
      </c>
      <c r="Q113" s="32">
        <v>43.52</v>
      </c>
      <c r="R113" s="21">
        <v>43.62</v>
      </c>
      <c r="S113" s="21">
        <v>43.76</v>
      </c>
      <c r="T113" s="21">
        <v>45.25</v>
      </c>
      <c r="U113" s="21">
        <v>45.31</v>
      </c>
      <c r="V113" s="21">
        <v>45.49</v>
      </c>
      <c r="W113" s="21">
        <v>47.06</v>
      </c>
      <c r="X113" s="21">
        <v>47.13</v>
      </c>
      <c r="Y113" s="21">
        <v>47.32</v>
      </c>
    </row>
    <row r="114" spans="2:25" ht="39">
      <c r="B114" s="7">
        <v>90</v>
      </c>
      <c r="C114" s="26" t="s">
        <v>158</v>
      </c>
      <c r="D114" s="4" t="s">
        <v>32</v>
      </c>
      <c r="E114" s="32">
        <v>40.19</v>
      </c>
      <c r="F114" s="32">
        <v>38.67</v>
      </c>
      <c r="G114" s="32">
        <v>38.7</v>
      </c>
      <c r="H114" s="32">
        <v>39</v>
      </c>
      <c r="I114" s="21">
        <v>39.01</v>
      </c>
      <c r="J114" s="21">
        <v>39.17</v>
      </c>
      <c r="K114" s="21">
        <v>40.58</v>
      </c>
      <c r="L114" s="21">
        <v>40.64</v>
      </c>
      <c r="M114" s="21">
        <v>40.8</v>
      </c>
      <c r="N114" s="21">
        <v>41.79</v>
      </c>
      <c r="O114" s="21">
        <v>41.85</v>
      </c>
      <c r="P114" s="21">
        <v>42.02</v>
      </c>
      <c r="Q114" s="32">
        <v>42.25</v>
      </c>
      <c r="R114" s="21">
        <v>42.35</v>
      </c>
      <c r="S114" s="21">
        <v>42.49</v>
      </c>
      <c r="T114" s="21">
        <v>43.93</v>
      </c>
      <c r="U114" s="21">
        <v>43.99</v>
      </c>
      <c r="V114" s="21">
        <v>44.17</v>
      </c>
      <c r="W114" s="21">
        <v>48.38</v>
      </c>
      <c r="X114" s="21">
        <v>45.81</v>
      </c>
      <c r="Y114" s="21">
        <v>46</v>
      </c>
    </row>
    <row r="115" spans="2:25" ht="18.75">
      <c r="B115" s="7">
        <v>91</v>
      </c>
      <c r="C115" s="19" t="s">
        <v>162</v>
      </c>
      <c r="D115" s="4" t="s">
        <v>32</v>
      </c>
      <c r="E115" s="32"/>
      <c r="F115" s="32"/>
      <c r="G115" s="32"/>
      <c r="H115" s="32"/>
      <c r="I115" s="21"/>
      <c r="J115" s="21"/>
      <c r="K115" s="21"/>
      <c r="L115" s="21"/>
      <c r="M115" s="21"/>
      <c r="N115" s="21"/>
      <c r="O115" s="21"/>
      <c r="P115" s="21"/>
      <c r="Q115" s="32"/>
      <c r="R115" s="21"/>
      <c r="S115" s="21"/>
      <c r="T115" s="21"/>
      <c r="U115" s="21"/>
      <c r="V115" s="21"/>
      <c r="W115" s="21"/>
      <c r="X115" s="21"/>
      <c r="Y115" s="21"/>
    </row>
    <row r="116" spans="2:25" ht="18.75">
      <c r="B116" s="7">
        <v>92</v>
      </c>
      <c r="C116" s="19" t="s">
        <v>163</v>
      </c>
      <c r="D116" s="4" t="s">
        <v>32</v>
      </c>
      <c r="E116" s="32">
        <v>32.62</v>
      </c>
      <c r="F116" s="32">
        <v>31.72</v>
      </c>
      <c r="G116" s="32">
        <v>30.04</v>
      </c>
      <c r="H116" s="32">
        <v>30.39</v>
      </c>
      <c r="I116" s="21">
        <v>30.4</v>
      </c>
      <c r="J116" s="21">
        <v>30.56</v>
      </c>
      <c r="K116" s="21">
        <v>31.97</v>
      </c>
      <c r="L116" s="21">
        <v>32.03</v>
      </c>
      <c r="M116" s="21">
        <v>32.19</v>
      </c>
      <c r="N116" s="21">
        <v>32.85</v>
      </c>
      <c r="O116" s="21">
        <v>33.01</v>
      </c>
      <c r="P116" s="21">
        <v>33.16</v>
      </c>
      <c r="Q116" s="32">
        <v>33.16</v>
      </c>
      <c r="R116" s="21">
        <v>33.16</v>
      </c>
      <c r="S116" s="21">
        <v>33.16</v>
      </c>
      <c r="T116" s="21">
        <v>33.55</v>
      </c>
      <c r="U116" s="21">
        <v>33.55</v>
      </c>
      <c r="V116" s="21">
        <v>33.6</v>
      </c>
      <c r="W116" s="21">
        <v>33.9</v>
      </c>
      <c r="X116" s="21">
        <v>34</v>
      </c>
      <c r="Y116" s="21">
        <v>34.19</v>
      </c>
    </row>
    <row r="117" spans="2:25" ht="18.75">
      <c r="B117" s="7">
        <v>93</v>
      </c>
      <c r="C117" s="19" t="s">
        <v>164</v>
      </c>
      <c r="D117" s="4" t="s">
        <v>32</v>
      </c>
      <c r="E117" s="32"/>
      <c r="F117" s="32"/>
      <c r="G117" s="32"/>
      <c r="H117" s="32"/>
      <c r="I117" s="21"/>
      <c r="J117" s="21"/>
      <c r="K117" s="21"/>
      <c r="L117" s="21"/>
      <c r="M117" s="21"/>
      <c r="N117" s="21"/>
      <c r="O117" s="21"/>
      <c r="P117" s="21"/>
      <c r="Q117" s="32"/>
      <c r="R117" s="21"/>
      <c r="S117" s="21"/>
      <c r="T117" s="21"/>
      <c r="U117" s="21"/>
      <c r="V117" s="21"/>
      <c r="W117" s="21"/>
      <c r="X117" s="21"/>
      <c r="Y117" s="21"/>
    </row>
    <row r="118" spans="2:25" ht="18.75">
      <c r="B118" s="7">
        <v>94</v>
      </c>
      <c r="C118" s="19" t="s">
        <v>165</v>
      </c>
      <c r="D118" s="4" t="s">
        <v>32</v>
      </c>
      <c r="E118" s="32">
        <v>3.61</v>
      </c>
      <c r="F118" s="32">
        <v>2.69</v>
      </c>
      <c r="G118" s="32">
        <v>2.65</v>
      </c>
      <c r="H118" s="32">
        <v>2.66</v>
      </c>
      <c r="I118" s="21">
        <v>2.66</v>
      </c>
      <c r="J118" s="21">
        <v>2.66</v>
      </c>
      <c r="K118" s="21">
        <v>2.66</v>
      </c>
      <c r="L118" s="21">
        <v>2.66</v>
      </c>
      <c r="M118" s="21">
        <v>2.66</v>
      </c>
      <c r="N118" s="21">
        <v>2.7</v>
      </c>
      <c r="O118" s="21">
        <v>2.8</v>
      </c>
      <c r="P118" s="21">
        <v>2.8</v>
      </c>
      <c r="Q118" s="32">
        <v>2.93</v>
      </c>
      <c r="R118" s="21">
        <v>3.03</v>
      </c>
      <c r="S118" s="21">
        <v>3.17</v>
      </c>
      <c r="T118" s="21">
        <v>3.01</v>
      </c>
      <c r="U118" s="21">
        <v>3.1</v>
      </c>
      <c r="V118" s="21">
        <v>3.2</v>
      </c>
      <c r="W118" s="21">
        <v>3.2</v>
      </c>
      <c r="X118" s="21">
        <v>3.2</v>
      </c>
      <c r="Y118" s="21">
        <v>3.2</v>
      </c>
    </row>
    <row r="119" spans="2:25" ht="37.5">
      <c r="B119" s="7">
        <v>95</v>
      </c>
      <c r="C119" s="19" t="s">
        <v>166</v>
      </c>
      <c r="D119" s="4" t="s">
        <v>32</v>
      </c>
      <c r="E119" s="32"/>
      <c r="F119" s="32"/>
      <c r="G119" s="32">
        <v>2.42</v>
      </c>
      <c r="H119" s="32">
        <v>2.66</v>
      </c>
      <c r="I119" s="21">
        <v>2.66</v>
      </c>
      <c r="J119" s="21">
        <v>2.66</v>
      </c>
      <c r="K119" s="21">
        <v>2.66</v>
      </c>
      <c r="L119" s="21">
        <v>2.66</v>
      </c>
      <c r="M119" s="21">
        <v>2.66</v>
      </c>
      <c r="N119" s="21">
        <v>2.66</v>
      </c>
      <c r="O119" s="21">
        <v>2.66</v>
      </c>
      <c r="P119" s="21">
        <v>2.66</v>
      </c>
      <c r="Q119" s="32">
        <v>2.66</v>
      </c>
      <c r="R119" s="21">
        <v>2.66</v>
      </c>
      <c r="S119" s="21">
        <v>2.66</v>
      </c>
      <c r="T119" s="21">
        <v>2.66</v>
      </c>
      <c r="U119" s="21">
        <v>2.66</v>
      </c>
      <c r="V119" s="21">
        <v>2.66</v>
      </c>
      <c r="W119" s="21">
        <v>2.66</v>
      </c>
      <c r="X119" s="21">
        <v>2.66</v>
      </c>
      <c r="Y119" s="21">
        <v>2.66</v>
      </c>
    </row>
    <row r="120" spans="2:25" ht="18.75">
      <c r="B120" s="7">
        <v>96</v>
      </c>
      <c r="C120" s="19" t="s">
        <v>167</v>
      </c>
      <c r="D120" s="4" t="s">
        <v>32</v>
      </c>
      <c r="E120" s="32">
        <v>0.37</v>
      </c>
      <c r="F120" s="32">
        <v>0.53</v>
      </c>
      <c r="G120" s="32">
        <v>0.42</v>
      </c>
      <c r="H120" s="32">
        <v>0.43</v>
      </c>
      <c r="I120" s="21">
        <v>0.43</v>
      </c>
      <c r="J120" s="21">
        <v>0.43</v>
      </c>
      <c r="K120" s="21">
        <v>0.43</v>
      </c>
      <c r="L120" s="21">
        <v>0.43</v>
      </c>
      <c r="M120" s="21">
        <v>0.43</v>
      </c>
      <c r="N120" s="21">
        <v>0.43</v>
      </c>
      <c r="O120" s="21">
        <v>0.43</v>
      </c>
      <c r="P120" s="21">
        <v>0.43</v>
      </c>
      <c r="Q120" s="32">
        <v>0.43</v>
      </c>
      <c r="R120" s="21">
        <v>0.43</v>
      </c>
      <c r="S120" s="21">
        <v>0.43</v>
      </c>
      <c r="T120" s="21">
        <v>0.43</v>
      </c>
      <c r="U120" s="21">
        <v>0.43</v>
      </c>
      <c r="V120" s="21">
        <v>0.43</v>
      </c>
      <c r="W120" s="21">
        <v>0.44</v>
      </c>
      <c r="X120" s="21">
        <v>0.44</v>
      </c>
      <c r="Y120" s="21">
        <v>0.44</v>
      </c>
    </row>
    <row r="121" spans="2:25" ht="18.75">
      <c r="B121" s="7">
        <v>97</v>
      </c>
      <c r="C121" s="19" t="s">
        <v>168</v>
      </c>
      <c r="D121" s="4" t="s">
        <v>32</v>
      </c>
      <c r="E121" s="32"/>
      <c r="F121" s="32"/>
      <c r="G121" s="32"/>
      <c r="H121" s="32"/>
      <c r="I121" s="21"/>
      <c r="J121" s="21"/>
      <c r="K121" s="21"/>
      <c r="L121" s="21"/>
      <c r="M121" s="21"/>
      <c r="N121" s="21"/>
      <c r="O121" s="21"/>
      <c r="P121" s="21"/>
      <c r="Q121" s="32"/>
      <c r="R121" s="21"/>
      <c r="S121" s="21"/>
      <c r="T121" s="21"/>
      <c r="U121" s="21"/>
      <c r="V121" s="21"/>
      <c r="W121" s="21"/>
      <c r="X121" s="21"/>
      <c r="Y121" s="21"/>
    </row>
    <row r="122" spans="2:25" ht="18.75">
      <c r="B122" s="7">
        <v>98</v>
      </c>
      <c r="C122" s="19" t="s">
        <v>169</v>
      </c>
      <c r="D122" s="4" t="s">
        <v>32</v>
      </c>
      <c r="E122" s="32"/>
      <c r="F122" s="32"/>
      <c r="G122" s="32"/>
      <c r="H122" s="32"/>
      <c r="I122" s="21"/>
      <c r="J122" s="21"/>
      <c r="K122" s="21"/>
      <c r="L122" s="21"/>
      <c r="M122" s="21"/>
      <c r="N122" s="21"/>
      <c r="O122" s="21"/>
      <c r="P122" s="21"/>
      <c r="Q122" s="32"/>
      <c r="R122" s="21"/>
      <c r="S122" s="21"/>
      <c r="T122" s="21"/>
      <c r="U122" s="21"/>
      <c r="V122" s="21"/>
      <c r="W122" s="21"/>
      <c r="X122" s="21"/>
      <c r="Y122" s="21"/>
    </row>
    <row r="123" spans="2:25" ht="18.75">
      <c r="B123" s="7">
        <v>99</v>
      </c>
      <c r="C123" s="19" t="s">
        <v>170</v>
      </c>
      <c r="D123" s="4" t="s">
        <v>32</v>
      </c>
      <c r="E123" s="32"/>
      <c r="F123" s="32"/>
      <c r="G123" s="32"/>
      <c r="H123" s="32"/>
      <c r="I123" s="21"/>
      <c r="J123" s="21"/>
      <c r="K123" s="21"/>
      <c r="L123" s="21"/>
      <c r="M123" s="21"/>
      <c r="N123" s="21"/>
      <c r="O123" s="21"/>
      <c r="P123" s="21"/>
      <c r="Q123" s="32"/>
      <c r="R123" s="21"/>
      <c r="S123" s="21"/>
      <c r="T123" s="21"/>
      <c r="U123" s="21"/>
      <c r="V123" s="21"/>
      <c r="W123" s="21"/>
      <c r="X123" s="21"/>
      <c r="Y123" s="21"/>
    </row>
    <row r="124" spans="2:25" ht="18.75">
      <c r="B124" s="7">
        <v>100</v>
      </c>
      <c r="C124" s="19" t="s">
        <v>171</v>
      </c>
      <c r="D124" s="4" t="s">
        <v>32</v>
      </c>
      <c r="E124" s="32">
        <v>1.28</v>
      </c>
      <c r="F124" s="32">
        <v>1.49</v>
      </c>
      <c r="G124" s="32">
        <v>1.13</v>
      </c>
      <c r="H124" s="32">
        <v>1.12</v>
      </c>
      <c r="I124" s="21">
        <v>1.12</v>
      </c>
      <c r="J124" s="21">
        <v>1.12</v>
      </c>
      <c r="K124" s="21">
        <v>1.12</v>
      </c>
      <c r="L124" s="21">
        <v>1.12</v>
      </c>
      <c r="M124" s="21">
        <v>1.12</v>
      </c>
      <c r="N124" s="21">
        <v>1.12</v>
      </c>
      <c r="O124" s="21">
        <v>1.12</v>
      </c>
      <c r="P124" s="21">
        <v>1.12</v>
      </c>
      <c r="Q124" s="32">
        <v>1.12</v>
      </c>
      <c r="R124" s="21">
        <v>1.12</v>
      </c>
      <c r="S124" s="21">
        <v>1.12</v>
      </c>
      <c r="T124" s="21">
        <v>1.12</v>
      </c>
      <c r="U124" s="21">
        <v>1.12</v>
      </c>
      <c r="V124" s="21">
        <v>1.12</v>
      </c>
      <c r="W124" s="21">
        <v>1.13</v>
      </c>
      <c r="X124" s="21">
        <v>1.13</v>
      </c>
      <c r="Y124" s="21">
        <v>1.13</v>
      </c>
    </row>
    <row r="125" spans="2:25" ht="19.5">
      <c r="B125" s="7">
        <v>101</v>
      </c>
      <c r="C125" s="26" t="s">
        <v>128</v>
      </c>
      <c r="D125" s="4" t="s">
        <v>32</v>
      </c>
      <c r="E125" s="32">
        <v>1.86</v>
      </c>
      <c r="F125" s="32">
        <v>1.78</v>
      </c>
      <c r="G125" s="32">
        <v>1.21</v>
      </c>
      <c r="H125" s="32">
        <v>1.23</v>
      </c>
      <c r="I125" s="21">
        <v>1.23</v>
      </c>
      <c r="J125" s="21">
        <v>1.23</v>
      </c>
      <c r="K125" s="21">
        <v>1.23</v>
      </c>
      <c r="L125" s="21">
        <v>1.23</v>
      </c>
      <c r="M125" s="21">
        <v>1.23</v>
      </c>
      <c r="N125" s="21">
        <v>1.27</v>
      </c>
      <c r="O125" s="21">
        <v>1.27</v>
      </c>
      <c r="P125" s="21">
        <v>1.27</v>
      </c>
      <c r="Q125" s="32">
        <v>1.27</v>
      </c>
      <c r="R125" s="21">
        <v>1.27</v>
      </c>
      <c r="S125" s="21">
        <v>1.27</v>
      </c>
      <c r="T125" s="21">
        <v>1.32</v>
      </c>
      <c r="U125" s="21">
        <v>1.32</v>
      </c>
      <c r="V125" s="21">
        <v>1.32</v>
      </c>
      <c r="W125" s="21">
        <v>1.32</v>
      </c>
      <c r="X125" s="21">
        <v>1.32</v>
      </c>
      <c r="Y125" s="21">
        <v>1.32</v>
      </c>
    </row>
    <row r="126" spans="2:25" ht="19.5">
      <c r="B126" s="7">
        <v>102</v>
      </c>
      <c r="C126" s="26" t="s">
        <v>159</v>
      </c>
      <c r="D126" s="4" t="s">
        <v>32</v>
      </c>
      <c r="E126" s="32">
        <v>128.52</v>
      </c>
      <c r="F126" s="32">
        <v>162.21</v>
      </c>
      <c r="G126" s="32">
        <v>153.6</v>
      </c>
      <c r="H126" s="32">
        <v>128.53</v>
      </c>
      <c r="I126" s="21">
        <v>128.6</v>
      </c>
      <c r="J126" s="21">
        <v>128.6</v>
      </c>
      <c r="K126" s="21">
        <v>133.58</v>
      </c>
      <c r="L126" s="21">
        <v>133.58</v>
      </c>
      <c r="M126" s="21">
        <v>133.58</v>
      </c>
      <c r="N126" s="21">
        <v>137.59</v>
      </c>
      <c r="O126" s="21">
        <v>137.59</v>
      </c>
      <c r="P126" s="21">
        <v>137.59</v>
      </c>
      <c r="Q126" s="32">
        <v>137.59</v>
      </c>
      <c r="R126" s="21">
        <v>137.59</v>
      </c>
      <c r="S126" s="21">
        <v>137.59</v>
      </c>
      <c r="T126" s="21">
        <v>143.1</v>
      </c>
      <c r="U126" s="21">
        <v>143.1</v>
      </c>
      <c r="V126" s="21">
        <v>143.1</v>
      </c>
      <c r="W126" s="21">
        <v>148.82</v>
      </c>
      <c r="X126" s="21">
        <v>148.82</v>
      </c>
      <c r="Y126" s="21">
        <v>148.82</v>
      </c>
    </row>
    <row r="127" spans="2:25" ht="18.75">
      <c r="B127" s="7">
        <v>103</v>
      </c>
      <c r="C127" s="5" t="s">
        <v>172</v>
      </c>
      <c r="D127" s="4" t="s">
        <v>32</v>
      </c>
      <c r="E127" s="32">
        <v>19.9</v>
      </c>
      <c r="F127" s="32">
        <v>21.74</v>
      </c>
      <c r="G127" s="32">
        <v>22.41</v>
      </c>
      <c r="H127" s="32">
        <v>13.74</v>
      </c>
      <c r="I127" s="21">
        <v>13.81</v>
      </c>
      <c r="J127" s="21">
        <v>13.81</v>
      </c>
      <c r="K127" s="21">
        <v>14.35</v>
      </c>
      <c r="L127" s="21">
        <v>14.35</v>
      </c>
      <c r="M127" s="21">
        <v>14.35</v>
      </c>
      <c r="N127" s="21">
        <v>14.78</v>
      </c>
      <c r="O127" s="21">
        <v>14.78</v>
      </c>
      <c r="P127" s="21">
        <v>14.78</v>
      </c>
      <c r="Q127" s="32">
        <v>14.78</v>
      </c>
      <c r="R127" s="32">
        <v>14.78</v>
      </c>
      <c r="S127" s="32">
        <v>14.78</v>
      </c>
      <c r="T127" s="21">
        <v>14.78</v>
      </c>
      <c r="U127" s="21">
        <v>14.78</v>
      </c>
      <c r="V127" s="21">
        <v>14.78</v>
      </c>
      <c r="W127" s="21">
        <v>15.37</v>
      </c>
      <c r="X127" s="21">
        <v>15.37</v>
      </c>
      <c r="Y127" s="21">
        <v>15.37</v>
      </c>
    </row>
    <row r="128" spans="2:25" ht="18.75">
      <c r="B128" s="7">
        <v>104</v>
      </c>
      <c r="C128" s="5" t="s">
        <v>173</v>
      </c>
      <c r="D128" s="4" t="s">
        <v>32</v>
      </c>
      <c r="E128" s="32">
        <v>81.78</v>
      </c>
      <c r="F128" s="32">
        <v>83.51</v>
      </c>
      <c r="G128" s="32">
        <v>85.55</v>
      </c>
      <c r="H128" s="32">
        <v>65.04</v>
      </c>
      <c r="I128" s="21">
        <v>65.04</v>
      </c>
      <c r="J128" s="21">
        <v>65.04</v>
      </c>
      <c r="K128" s="21">
        <v>65.24</v>
      </c>
      <c r="L128" s="21">
        <v>65.24</v>
      </c>
      <c r="M128" s="21">
        <v>65.24</v>
      </c>
      <c r="N128" s="21">
        <v>67.19</v>
      </c>
      <c r="O128" s="21">
        <v>67.19</v>
      </c>
      <c r="P128" s="21">
        <v>67.19</v>
      </c>
      <c r="Q128" s="32">
        <v>67.19</v>
      </c>
      <c r="R128" s="32">
        <v>67.19</v>
      </c>
      <c r="S128" s="32">
        <v>67.19</v>
      </c>
      <c r="T128" s="21">
        <v>69.88</v>
      </c>
      <c r="U128" s="21">
        <v>69.88</v>
      </c>
      <c r="V128" s="21">
        <v>69.88</v>
      </c>
      <c r="W128" s="21">
        <v>71.2</v>
      </c>
      <c r="X128" s="21">
        <v>71.2</v>
      </c>
      <c r="Y128" s="21">
        <v>71.2</v>
      </c>
    </row>
    <row r="129" spans="2:25" ht="18.75">
      <c r="B129" s="7">
        <v>105</v>
      </c>
      <c r="C129" s="5" t="s">
        <v>174</v>
      </c>
      <c r="D129" s="4" t="s">
        <v>32</v>
      </c>
      <c r="E129" s="32">
        <v>28.92</v>
      </c>
      <c r="F129" s="32">
        <v>35.39</v>
      </c>
      <c r="G129" s="32">
        <v>41.59</v>
      </c>
      <c r="H129" s="32">
        <v>33</v>
      </c>
      <c r="I129" s="21">
        <v>33</v>
      </c>
      <c r="J129" s="21">
        <v>33</v>
      </c>
      <c r="K129" s="21">
        <v>32.47</v>
      </c>
      <c r="L129" s="21">
        <v>32.47</v>
      </c>
      <c r="M129" s="21">
        <v>32.47</v>
      </c>
      <c r="N129" s="21">
        <v>33.44</v>
      </c>
      <c r="O129" s="21">
        <v>33.44</v>
      </c>
      <c r="P129" s="21">
        <v>33.44</v>
      </c>
      <c r="Q129" s="32">
        <v>33.44</v>
      </c>
      <c r="R129" s="32">
        <v>33.44</v>
      </c>
      <c r="S129" s="32">
        <v>33.44</v>
      </c>
      <c r="T129" s="21">
        <v>34.88</v>
      </c>
      <c r="U129" s="21">
        <v>34.88</v>
      </c>
      <c r="V129" s="21">
        <v>34.88</v>
      </c>
      <c r="W129" s="21">
        <v>36.28</v>
      </c>
      <c r="X129" s="21">
        <v>36.28</v>
      </c>
      <c r="Y129" s="21">
        <v>36.28</v>
      </c>
    </row>
    <row r="130" spans="2:25" ht="37.5">
      <c r="B130" s="7">
        <v>106</v>
      </c>
      <c r="C130" s="5" t="s">
        <v>160</v>
      </c>
      <c r="D130" s="4" t="s">
        <v>32</v>
      </c>
      <c r="E130" s="32">
        <v>28.92</v>
      </c>
      <c r="F130" s="32">
        <v>32.96</v>
      </c>
      <c r="G130" s="32">
        <v>41.59</v>
      </c>
      <c r="H130" s="32">
        <v>33</v>
      </c>
      <c r="I130" s="21">
        <v>33</v>
      </c>
      <c r="J130" s="21">
        <v>33</v>
      </c>
      <c r="K130" s="21">
        <v>32.47</v>
      </c>
      <c r="L130" s="21">
        <v>32.47</v>
      </c>
      <c r="M130" s="21">
        <v>32.47</v>
      </c>
      <c r="N130" s="21">
        <v>33.44</v>
      </c>
      <c r="O130" s="21">
        <v>33.44</v>
      </c>
      <c r="P130" s="21">
        <v>33.44</v>
      </c>
      <c r="Q130" s="32">
        <v>33.44</v>
      </c>
      <c r="R130" s="32">
        <v>33.44</v>
      </c>
      <c r="S130" s="32">
        <v>33.44</v>
      </c>
      <c r="T130" s="21">
        <v>34.88</v>
      </c>
      <c r="U130" s="21">
        <v>34.88</v>
      </c>
      <c r="V130" s="21">
        <v>34.88</v>
      </c>
      <c r="W130" s="21">
        <v>36.28</v>
      </c>
      <c r="X130" s="21">
        <v>36.28</v>
      </c>
      <c r="Y130" s="21">
        <v>36.28</v>
      </c>
    </row>
    <row r="131" spans="2:25" ht="58.5">
      <c r="B131" s="7">
        <v>107</v>
      </c>
      <c r="C131" s="20" t="s">
        <v>161</v>
      </c>
      <c r="D131" s="4" t="s">
        <v>32</v>
      </c>
      <c r="E131" s="32">
        <v>168.6</v>
      </c>
      <c r="F131" s="32">
        <v>198.17</v>
      </c>
      <c r="G131" s="32">
        <v>199.3</v>
      </c>
      <c r="H131" s="32">
        <v>168.76</v>
      </c>
      <c r="I131" s="21">
        <v>168.84</v>
      </c>
      <c r="J131" s="21">
        <v>168.84</v>
      </c>
      <c r="K131" s="21">
        <v>169.07</v>
      </c>
      <c r="L131" s="21">
        <v>169.13</v>
      </c>
      <c r="M131" s="21">
        <v>169.29</v>
      </c>
      <c r="N131" s="21">
        <v>174.14</v>
      </c>
      <c r="O131" s="21">
        <v>174.2</v>
      </c>
      <c r="P131" s="21">
        <v>174.37</v>
      </c>
      <c r="Q131" s="32">
        <v>181.11</v>
      </c>
      <c r="R131" s="21">
        <v>181.21</v>
      </c>
      <c r="S131" s="21">
        <v>181.35</v>
      </c>
      <c r="T131" s="21">
        <v>188.35</v>
      </c>
      <c r="U131" s="21">
        <v>188.41</v>
      </c>
      <c r="V131" s="21">
        <v>188.59</v>
      </c>
      <c r="W131" s="21">
        <v>195.88</v>
      </c>
      <c r="X131" s="21">
        <v>195.95</v>
      </c>
      <c r="Y131" s="21">
        <v>196.14</v>
      </c>
    </row>
    <row r="132" spans="2:25" ht="18.75">
      <c r="B132" s="7">
        <v>108</v>
      </c>
      <c r="C132" s="19" t="s">
        <v>175</v>
      </c>
      <c r="D132" s="4" t="s">
        <v>32</v>
      </c>
      <c r="E132" s="32">
        <v>32.92</v>
      </c>
      <c r="F132" s="32">
        <v>32.38</v>
      </c>
      <c r="G132" s="32">
        <v>39.9</v>
      </c>
      <c r="H132" s="32">
        <v>30.5</v>
      </c>
      <c r="I132" s="21">
        <v>30.56</v>
      </c>
      <c r="J132" s="21">
        <v>30.56</v>
      </c>
      <c r="K132" s="21">
        <v>30.79</v>
      </c>
      <c r="L132" s="21">
        <v>30.85</v>
      </c>
      <c r="M132" s="21">
        <v>31.01</v>
      </c>
      <c r="N132" s="21">
        <v>31.94</v>
      </c>
      <c r="O132" s="21">
        <v>31.94</v>
      </c>
      <c r="P132" s="21">
        <v>31.94</v>
      </c>
      <c r="Q132" s="32">
        <v>31.94</v>
      </c>
      <c r="R132" s="32">
        <v>31.94</v>
      </c>
      <c r="S132" s="21">
        <v>31.94</v>
      </c>
      <c r="T132" s="21">
        <v>33.22</v>
      </c>
      <c r="U132" s="21">
        <v>33.22</v>
      </c>
      <c r="V132" s="21">
        <v>33.22</v>
      </c>
      <c r="W132" s="21">
        <v>34.55</v>
      </c>
      <c r="X132" s="21">
        <v>34.55</v>
      </c>
      <c r="Y132" s="21">
        <v>34.55</v>
      </c>
    </row>
    <row r="133" spans="2:25" ht="18.75">
      <c r="B133" s="7">
        <v>109</v>
      </c>
      <c r="C133" s="19" t="s">
        <v>176</v>
      </c>
      <c r="D133" s="4" t="s">
        <v>32</v>
      </c>
      <c r="E133" s="32">
        <v>0.39</v>
      </c>
      <c r="F133" s="32">
        <v>0.39</v>
      </c>
      <c r="G133" s="32">
        <v>0.38</v>
      </c>
      <c r="H133" s="32">
        <v>0.38</v>
      </c>
      <c r="I133" s="21">
        <v>0.38</v>
      </c>
      <c r="J133" s="21">
        <v>0.38</v>
      </c>
      <c r="K133" s="21">
        <v>0.38</v>
      </c>
      <c r="L133" s="21">
        <v>0.38</v>
      </c>
      <c r="M133" s="21">
        <v>0.38</v>
      </c>
      <c r="N133" s="21">
        <v>0.39</v>
      </c>
      <c r="O133" s="21">
        <v>0.39</v>
      </c>
      <c r="P133" s="21">
        <v>0.39</v>
      </c>
      <c r="Q133" s="32">
        <v>0.39</v>
      </c>
      <c r="R133" s="32">
        <v>0.39</v>
      </c>
      <c r="S133" s="21">
        <v>0.39</v>
      </c>
      <c r="T133" s="21">
        <v>0.4</v>
      </c>
      <c r="U133" s="21">
        <v>0.4</v>
      </c>
      <c r="V133" s="21">
        <v>0.4</v>
      </c>
      <c r="W133" s="21">
        <v>0.42</v>
      </c>
      <c r="X133" s="21">
        <v>0.42</v>
      </c>
      <c r="Y133" s="21">
        <v>0.42</v>
      </c>
    </row>
    <row r="134" spans="2:25" ht="37.5">
      <c r="B134" s="7">
        <v>110</v>
      </c>
      <c r="C134" s="19" t="s">
        <v>177</v>
      </c>
      <c r="D134" s="4" t="s">
        <v>32</v>
      </c>
      <c r="E134" s="32">
        <v>0.75</v>
      </c>
      <c r="F134" s="32">
        <v>0.65</v>
      </c>
      <c r="G134" s="32">
        <v>0.96</v>
      </c>
      <c r="H134" s="32">
        <v>0.85</v>
      </c>
      <c r="I134" s="32">
        <v>0.85</v>
      </c>
      <c r="J134" s="32">
        <v>0.85</v>
      </c>
      <c r="K134" s="32">
        <v>0.85</v>
      </c>
      <c r="L134" s="32">
        <v>0.85</v>
      </c>
      <c r="M134" s="32">
        <v>0.85</v>
      </c>
      <c r="N134" s="21">
        <v>0.86</v>
      </c>
      <c r="O134" s="21">
        <v>0.86</v>
      </c>
      <c r="P134" s="21">
        <v>0.86</v>
      </c>
      <c r="Q134" s="32">
        <v>0.86</v>
      </c>
      <c r="R134" s="32">
        <v>0.86</v>
      </c>
      <c r="S134" s="21">
        <v>0.86</v>
      </c>
      <c r="T134" s="21">
        <v>0.87</v>
      </c>
      <c r="U134" s="21">
        <v>0.87</v>
      </c>
      <c r="V134" s="21">
        <v>0.87</v>
      </c>
      <c r="W134" s="21">
        <v>0.9</v>
      </c>
      <c r="X134" s="21">
        <v>0.9</v>
      </c>
      <c r="Y134" s="21">
        <v>0.9</v>
      </c>
    </row>
    <row r="135" spans="2:25" ht="18.75">
      <c r="B135" s="7">
        <v>111</v>
      </c>
      <c r="C135" s="19" t="s">
        <v>178</v>
      </c>
      <c r="D135" s="4" t="s">
        <v>32</v>
      </c>
      <c r="E135" s="32">
        <v>6.4</v>
      </c>
      <c r="F135" s="32">
        <v>6.46</v>
      </c>
      <c r="G135" s="32">
        <v>9.6</v>
      </c>
      <c r="H135" s="32">
        <v>7.02</v>
      </c>
      <c r="I135" s="32">
        <v>7.02</v>
      </c>
      <c r="J135" s="32">
        <v>7.02</v>
      </c>
      <c r="K135" s="32">
        <v>7.02</v>
      </c>
      <c r="L135" s="32">
        <v>7.02</v>
      </c>
      <c r="M135" s="32">
        <v>7.02</v>
      </c>
      <c r="N135" s="21">
        <v>7.23</v>
      </c>
      <c r="O135" s="21">
        <v>7.23</v>
      </c>
      <c r="P135" s="21">
        <v>7.23</v>
      </c>
      <c r="Q135" s="32">
        <v>7.23</v>
      </c>
      <c r="R135" s="32">
        <v>7.23</v>
      </c>
      <c r="S135" s="21">
        <v>7.23</v>
      </c>
      <c r="T135" s="21">
        <v>7.25</v>
      </c>
      <c r="U135" s="21">
        <v>7.25</v>
      </c>
      <c r="V135" s="21">
        <v>7.25</v>
      </c>
      <c r="W135" s="21">
        <v>7.54</v>
      </c>
      <c r="X135" s="21">
        <v>7.54</v>
      </c>
      <c r="Y135" s="21">
        <v>7.54</v>
      </c>
    </row>
    <row r="136" spans="2:25" ht="18.75">
      <c r="B136" s="7">
        <v>112</v>
      </c>
      <c r="C136" s="19" t="s">
        <v>179</v>
      </c>
      <c r="D136" s="4" t="s">
        <v>32</v>
      </c>
      <c r="E136" s="32">
        <v>6.59</v>
      </c>
      <c r="F136" s="32">
        <v>9.07</v>
      </c>
      <c r="G136" s="32">
        <v>12.88</v>
      </c>
      <c r="H136" s="32">
        <v>7.18</v>
      </c>
      <c r="I136" s="32">
        <v>7.18</v>
      </c>
      <c r="J136" s="32">
        <v>7.18</v>
      </c>
      <c r="K136" s="32">
        <v>7.18</v>
      </c>
      <c r="L136" s="32">
        <v>7.18</v>
      </c>
      <c r="M136" s="32">
        <v>7.18</v>
      </c>
      <c r="N136" s="21">
        <v>7.4</v>
      </c>
      <c r="O136" s="21">
        <v>7.4</v>
      </c>
      <c r="P136" s="21">
        <v>7.4</v>
      </c>
      <c r="Q136" s="32">
        <v>7.4</v>
      </c>
      <c r="R136" s="32">
        <v>7.4</v>
      </c>
      <c r="S136" s="21">
        <v>7.4</v>
      </c>
      <c r="T136" s="21">
        <v>7.5</v>
      </c>
      <c r="U136" s="21">
        <v>7.5</v>
      </c>
      <c r="V136" s="21">
        <v>7.5</v>
      </c>
      <c r="W136" s="21">
        <v>7.8</v>
      </c>
      <c r="X136" s="21">
        <v>7.8</v>
      </c>
      <c r="Y136" s="21">
        <v>7.8</v>
      </c>
    </row>
    <row r="137" spans="2:25" ht="18.75">
      <c r="B137" s="7">
        <v>113</v>
      </c>
      <c r="C137" s="19" t="s">
        <v>180</v>
      </c>
      <c r="D137" s="4" t="s">
        <v>32</v>
      </c>
      <c r="E137" s="32">
        <v>0</v>
      </c>
      <c r="F137" s="32"/>
      <c r="G137" s="32">
        <v>1.79</v>
      </c>
      <c r="H137" s="32"/>
      <c r="I137" s="32"/>
      <c r="J137" s="32"/>
      <c r="K137" s="32"/>
      <c r="L137" s="32"/>
      <c r="M137" s="32"/>
      <c r="N137" s="21"/>
      <c r="O137" s="21"/>
      <c r="P137" s="21"/>
      <c r="Q137" s="32"/>
      <c r="R137" s="32"/>
      <c r="S137" s="21"/>
      <c r="T137" s="21"/>
      <c r="U137" s="21"/>
      <c r="V137" s="21"/>
      <c r="W137" s="21"/>
      <c r="X137" s="21"/>
      <c r="Y137" s="21"/>
    </row>
    <row r="138" spans="2:25" ht="18.75">
      <c r="B138" s="7">
        <v>114</v>
      </c>
      <c r="C138" s="19" t="s">
        <v>181</v>
      </c>
      <c r="D138" s="4" t="s">
        <v>32</v>
      </c>
      <c r="E138" s="32">
        <v>64.86</v>
      </c>
      <c r="F138" s="32">
        <v>85.49</v>
      </c>
      <c r="G138" s="32">
        <v>67.26</v>
      </c>
      <c r="H138" s="32">
        <v>63.1</v>
      </c>
      <c r="I138" s="32">
        <v>63.1</v>
      </c>
      <c r="J138" s="32">
        <v>63.1</v>
      </c>
      <c r="K138" s="32">
        <v>63.1</v>
      </c>
      <c r="L138" s="32">
        <v>63.1</v>
      </c>
      <c r="M138" s="32">
        <v>63.1</v>
      </c>
      <c r="N138" s="21">
        <v>65.29</v>
      </c>
      <c r="O138" s="21">
        <v>65.35</v>
      </c>
      <c r="P138" s="21">
        <v>65.52</v>
      </c>
      <c r="Q138" s="32">
        <v>70.71</v>
      </c>
      <c r="R138" s="32">
        <v>70.81</v>
      </c>
      <c r="S138" s="21">
        <v>70.95</v>
      </c>
      <c r="T138" s="21">
        <v>73.79</v>
      </c>
      <c r="U138" s="21">
        <v>73.79</v>
      </c>
      <c r="V138" s="21">
        <v>73.79</v>
      </c>
      <c r="W138" s="21">
        <v>76.74</v>
      </c>
      <c r="X138" s="21">
        <v>76.74</v>
      </c>
      <c r="Y138" s="21">
        <v>76.74</v>
      </c>
    </row>
    <row r="139" spans="2:25" ht="18.75">
      <c r="B139" s="7">
        <v>115</v>
      </c>
      <c r="C139" s="19" t="s">
        <v>182</v>
      </c>
      <c r="D139" s="4" t="s">
        <v>32</v>
      </c>
      <c r="E139" s="32">
        <v>19.7</v>
      </c>
      <c r="F139" s="32">
        <v>25.13</v>
      </c>
      <c r="G139" s="32">
        <v>25.69</v>
      </c>
      <c r="H139" s="32">
        <v>21.2</v>
      </c>
      <c r="I139" s="32">
        <v>21.2</v>
      </c>
      <c r="J139" s="32">
        <v>21.2</v>
      </c>
      <c r="K139" s="32">
        <v>21.2</v>
      </c>
      <c r="L139" s="32">
        <v>21.2</v>
      </c>
      <c r="M139" s="32">
        <v>21.2</v>
      </c>
      <c r="N139" s="21">
        <v>21.84</v>
      </c>
      <c r="O139" s="21">
        <v>21.84</v>
      </c>
      <c r="P139" s="21">
        <v>21.84</v>
      </c>
      <c r="Q139" s="32">
        <v>23.39</v>
      </c>
      <c r="R139" s="32">
        <v>23.39</v>
      </c>
      <c r="S139" s="21">
        <v>23.39</v>
      </c>
      <c r="T139" s="21">
        <v>24.6</v>
      </c>
      <c r="U139" s="21">
        <v>24.66</v>
      </c>
      <c r="V139" s="21">
        <v>24.84</v>
      </c>
      <c r="W139" s="21">
        <v>25.58</v>
      </c>
      <c r="X139" s="21">
        <v>25.65</v>
      </c>
      <c r="Y139" s="21">
        <v>25.84</v>
      </c>
    </row>
    <row r="140" spans="2:25" ht="18.75">
      <c r="B140" s="7">
        <v>116</v>
      </c>
      <c r="C140" s="19" t="s">
        <v>183</v>
      </c>
      <c r="D140" s="4" t="s">
        <v>32</v>
      </c>
      <c r="E140" s="32">
        <v>0</v>
      </c>
      <c r="F140" s="32"/>
      <c r="G140" s="32"/>
      <c r="H140" s="32"/>
      <c r="I140" s="32"/>
      <c r="J140" s="32"/>
      <c r="K140" s="32"/>
      <c r="L140" s="32"/>
      <c r="M140" s="32"/>
      <c r="N140" s="21"/>
      <c r="O140" s="21"/>
      <c r="P140" s="21"/>
      <c r="Q140" s="32"/>
      <c r="R140" s="32"/>
      <c r="S140" s="21"/>
      <c r="T140" s="21"/>
      <c r="U140" s="21"/>
      <c r="V140" s="21"/>
      <c r="W140" s="21"/>
      <c r="X140" s="21"/>
      <c r="Y140" s="21"/>
    </row>
    <row r="141" spans="2:25" ht="18.75">
      <c r="B141" s="7">
        <v>117</v>
      </c>
      <c r="C141" s="19" t="s">
        <v>184</v>
      </c>
      <c r="D141" s="4" t="s">
        <v>32</v>
      </c>
      <c r="E141" s="32">
        <v>34.97</v>
      </c>
      <c r="F141" s="32">
        <v>36.53</v>
      </c>
      <c r="G141" s="32">
        <v>38.66</v>
      </c>
      <c r="H141" s="32">
        <v>36.4</v>
      </c>
      <c r="I141" s="32">
        <v>36.4</v>
      </c>
      <c r="J141" s="32">
        <v>36.4</v>
      </c>
      <c r="K141" s="32">
        <v>36.4</v>
      </c>
      <c r="L141" s="32">
        <v>36.4</v>
      </c>
      <c r="M141" s="32">
        <v>36.4</v>
      </c>
      <c r="N141" s="21">
        <v>37.18</v>
      </c>
      <c r="O141" s="21">
        <v>37.18</v>
      </c>
      <c r="P141" s="21">
        <v>37.18</v>
      </c>
      <c r="Q141" s="32">
        <v>37.18</v>
      </c>
      <c r="R141" s="32">
        <v>37.18</v>
      </c>
      <c r="S141" s="32">
        <v>37.18</v>
      </c>
      <c r="T141" s="21">
        <v>38.67</v>
      </c>
      <c r="U141" s="21">
        <v>38.67</v>
      </c>
      <c r="V141" s="21">
        <v>38.67</v>
      </c>
      <c r="W141" s="21">
        <v>40.22</v>
      </c>
      <c r="X141" s="21">
        <v>40.22</v>
      </c>
      <c r="Y141" s="21">
        <v>40.22</v>
      </c>
    </row>
    <row r="142" spans="2:25" ht="18.75">
      <c r="B142" s="7">
        <v>118</v>
      </c>
      <c r="C142" s="19" t="s">
        <v>185</v>
      </c>
      <c r="D142" s="4" t="s">
        <v>32</v>
      </c>
      <c r="E142" s="32">
        <v>1.97</v>
      </c>
      <c r="F142" s="32">
        <v>2.06</v>
      </c>
      <c r="G142" s="32">
        <v>2.14</v>
      </c>
      <c r="H142" s="32">
        <v>1.9</v>
      </c>
      <c r="I142" s="32">
        <v>1.9</v>
      </c>
      <c r="J142" s="32">
        <v>1.9</v>
      </c>
      <c r="K142" s="32">
        <v>1.9</v>
      </c>
      <c r="L142" s="32">
        <v>1.9</v>
      </c>
      <c r="M142" s="32">
        <v>1.9</v>
      </c>
      <c r="N142" s="21">
        <v>1.96</v>
      </c>
      <c r="O142" s="21">
        <v>1.96</v>
      </c>
      <c r="P142" s="21">
        <v>1.96</v>
      </c>
      <c r="Q142" s="32">
        <v>1.96</v>
      </c>
      <c r="R142" s="32">
        <v>1.96</v>
      </c>
      <c r="S142" s="32">
        <v>1.96</v>
      </c>
      <c r="T142" s="21">
        <v>2</v>
      </c>
      <c r="U142" s="21">
        <v>2</v>
      </c>
      <c r="V142" s="21">
        <v>2</v>
      </c>
      <c r="W142" s="21">
        <v>2.08</v>
      </c>
      <c r="X142" s="21">
        <v>2.08</v>
      </c>
      <c r="Y142" s="21">
        <v>2.08</v>
      </c>
    </row>
    <row r="143" spans="2:25" ht="18.75">
      <c r="B143" s="7">
        <v>119</v>
      </c>
      <c r="C143" s="19" t="s">
        <v>186</v>
      </c>
      <c r="D143" s="4" t="s">
        <v>32</v>
      </c>
      <c r="E143" s="32"/>
      <c r="F143" s="32"/>
      <c r="G143" s="32"/>
      <c r="H143" s="32"/>
      <c r="I143" s="32"/>
      <c r="J143" s="32"/>
      <c r="K143" s="32"/>
      <c r="L143" s="32"/>
      <c r="M143" s="32"/>
      <c r="N143" s="21"/>
      <c r="O143" s="21"/>
      <c r="P143" s="21"/>
      <c r="Q143" s="32"/>
      <c r="R143" s="32"/>
      <c r="S143" s="32"/>
      <c r="T143" s="21"/>
      <c r="U143" s="21"/>
      <c r="V143" s="21"/>
      <c r="W143" s="21"/>
      <c r="X143" s="21"/>
      <c r="Y143" s="21"/>
    </row>
    <row r="144" spans="2:25" ht="37.5">
      <c r="B144" s="7">
        <v>120</v>
      </c>
      <c r="C144" s="19" t="s">
        <v>187</v>
      </c>
      <c r="D144" s="4" t="s">
        <v>32</v>
      </c>
      <c r="E144" s="32">
        <v>0.05</v>
      </c>
      <c r="F144" s="32">
        <v>0.05</v>
      </c>
      <c r="G144" s="32">
        <v>0.05</v>
      </c>
      <c r="H144" s="32">
        <v>0.05</v>
      </c>
      <c r="I144" s="32">
        <v>0.05</v>
      </c>
      <c r="J144" s="32">
        <v>0.05</v>
      </c>
      <c r="K144" s="32">
        <v>0.05</v>
      </c>
      <c r="L144" s="32">
        <v>0.05</v>
      </c>
      <c r="M144" s="32">
        <v>0.05</v>
      </c>
      <c r="N144" s="21">
        <v>0.05</v>
      </c>
      <c r="O144" s="21">
        <v>0.05</v>
      </c>
      <c r="P144" s="21">
        <v>0.05</v>
      </c>
      <c r="Q144" s="32">
        <v>0.05</v>
      </c>
      <c r="R144" s="32">
        <v>0.05</v>
      </c>
      <c r="S144" s="32">
        <v>0.05</v>
      </c>
      <c r="T144" s="21">
        <v>0.05</v>
      </c>
      <c r="U144" s="21">
        <v>0.05</v>
      </c>
      <c r="V144" s="21">
        <v>0.05</v>
      </c>
      <c r="W144" s="21">
        <v>0.05</v>
      </c>
      <c r="X144" s="21">
        <v>0.05</v>
      </c>
      <c r="Y144" s="21">
        <v>0.05</v>
      </c>
    </row>
    <row r="145" spans="2:25" ht="58.5">
      <c r="B145" s="7">
        <v>121</v>
      </c>
      <c r="C145" s="26" t="s">
        <v>129</v>
      </c>
      <c r="D145" s="4" t="s">
        <v>32</v>
      </c>
      <c r="E145" s="32">
        <v>1.97</v>
      </c>
      <c r="F145" s="32">
        <v>4.49</v>
      </c>
      <c r="G145" s="32">
        <v>-5.79</v>
      </c>
      <c r="H145" s="32">
        <v>0</v>
      </c>
      <c r="I145" s="32">
        <v>0</v>
      </c>
      <c r="J145" s="32">
        <v>0</v>
      </c>
      <c r="K145" s="32">
        <v>0</v>
      </c>
      <c r="L145" s="32">
        <v>0</v>
      </c>
      <c r="M145" s="32">
        <v>0</v>
      </c>
      <c r="N145" s="21">
        <v>0</v>
      </c>
      <c r="O145" s="21">
        <v>0</v>
      </c>
      <c r="P145" s="21">
        <v>0</v>
      </c>
      <c r="Q145" s="32">
        <v>0</v>
      </c>
      <c r="R145" s="32">
        <v>0</v>
      </c>
      <c r="S145" s="32">
        <v>0</v>
      </c>
      <c r="T145" s="21">
        <v>0</v>
      </c>
      <c r="U145" s="21">
        <v>0</v>
      </c>
      <c r="V145" s="21">
        <v>0</v>
      </c>
      <c r="W145" s="21">
        <v>0</v>
      </c>
      <c r="X145" s="21">
        <v>0</v>
      </c>
      <c r="Y145" s="21">
        <v>0</v>
      </c>
    </row>
    <row r="146" spans="2:25" ht="58.5">
      <c r="B146" s="7">
        <v>122</v>
      </c>
      <c r="C146" s="26" t="s">
        <v>130</v>
      </c>
      <c r="D146" s="4" t="s">
        <v>32</v>
      </c>
      <c r="E146" s="32">
        <v>5.4</v>
      </c>
      <c r="F146" s="32">
        <v>5.12</v>
      </c>
      <c r="G146" s="32">
        <v>7.22</v>
      </c>
      <c r="H146" s="32">
        <v>7.05</v>
      </c>
      <c r="I146" s="32">
        <v>7.05</v>
      </c>
      <c r="J146" s="32">
        <v>7.05</v>
      </c>
      <c r="K146" s="21">
        <v>6.9</v>
      </c>
      <c r="L146" s="21">
        <v>6.9</v>
      </c>
      <c r="M146" s="21">
        <v>6.9</v>
      </c>
      <c r="N146" s="21">
        <v>6.47</v>
      </c>
      <c r="O146" s="21">
        <v>6.47</v>
      </c>
      <c r="P146" s="21">
        <v>6.47</v>
      </c>
      <c r="Q146" s="32">
        <v>6.05</v>
      </c>
      <c r="R146" s="32">
        <v>6.05</v>
      </c>
      <c r="S146" s="32">
        <v>6.05</v>
      </c>
      <c r="T146" s="21">
        <v>5.85</v>
      </c>
      <c r="U146" s="21">
        <v>5.85</v>
      </c>
      <c r="V146" s="21">
        <v>5.85</v>
      </c>
      <c r="W146" s="21">
        <v>5.34</v>
      </c>
      <c r="X146" s="21">
        <v>5.34</v>
      </c>
      <c r="Y146" s="21">
        <v>5.34</v>
      </c>
    </row>
    <row r="147" spans="2:25" ht="18.75">
      <c r="B147" s="29" t="s">
        <v>203</v>
      </c>
      <c r="C147" s="10" t="s">
        <v>33</v>
      </c>
      <c r="D147" s="11"/>
      <c r="E147" s="33"/>
      <c r="F147" s="33"/>
      <c r="G147" s="33"/>
      <c r="H147" s="33"/>
      <c r="I147" s="25"/>
      <c r="J147" s="25"/>
      <c r="K147" s="25"/>
      <c r="L147" s="25"/>
      <c r="M147" s="25"/>
      <c r="N147" s="25"/>
      <c r="O147" s="25"/>
      <c r="P147" s="25"/>
      <c r="Q147" s="33"/>
      <c r="R147" s="25"/>
      <c r="S147" s="25"/>
      <c r="T147" s="25"/>
      <c r="U147" s="25"/>
      <c r="V147" s="25"/>
      <c r="W147" s="25"/>
      <c r="X147" s="25"/>
      <c r="Y147" s="25"/>
    </row>
    <row r="148" spans="2:25" ht="18.75">
      <c r="B148" s="7">
        <v>123</v>
      </c>
      <c r="C148" s="19" t="s">
        <v>131</v>
      </c>
      <c r="D148" s="4" t="s">
        <v>76</v>
      </c>
      <c r="E148" s="32">
        <v>94.1</v>
      </c>
      <c r="F148" s="32">
        <v>100</v>
      </c>
      <c r="G148" s="32">
        <v>100.5</v>
      </c>
      <c r="H148" s="32">
        <v>101</v>
      </c>
      <c r="I148" s="21">
        <v>101.1</v>
      </c>
      <c r="J148" s="21">
        <v>101.5</v>
      </c>
      <c r="K148" s="21">
        <v>101.2</v>
      </c>
      <c r="L148" s="21">
        <v>101.2</v>
      </c>
      <c r="M148" s="21">
        <v>101.9</v>
      </c>
      <c r="N148" s="21">
        <v>101.4</v>
      </c>
      <c r="O148" s="21">
        <v>101.5</v>
      </c>
      <c r="P148" s="21">
        <v>102.2</v>
      </c>
      <c r="Q148" s="32">
        <v>101.6</v>
      </c>
      <c r="R148" s="21">
        <v>101.6</v>
      </c>
      <c r="S148" s="21">
        <v>102.8</v>
      </c>
      <c r="T148" s="21">
        <v>101.6</v>
      </c>
      <c r="U148" s="21">
        <v>101.6</v>
      </c>
      <c r="V148" s="21">
        <v>102.8</v>
      </c>
      <c r="W148" s="21">
        <v>101.8</v>
      </c>
      <c r="X148" s="21">
        <v>101.8</v>
      </c>
      <c r="Y148" s="21">
        <v>102.9</v>
      </c>
    </row>
    <row r="149" spans="2:25" ht="56.25">
      <c r="B149" s="7">
        <v>124</v>
      </c>
      <c r="C149" s="6" t="s">
        <v>205</v>
      </c>
      <c r="D149" s="4" t="s">
        <v>132</v>
      </c>
      <c r="E149" s="32">
        <v>9751</v>
      </c>
      <c r="F149" s="32">
        <v>9886</v>
      </c>
      <c r="G149" s="32">
        <v>10139</v>
      </c>
      <c r="H149" s="36">
        <f>G149*100.9%</f>
        <v>10230.251000000002</v>
      </c>
      <c r="I149" s="37">
        <f>G149*101%</f>
        <v>10240.39</v>
      </c>
      <c r="J149" s="37">
        <f>G149*101.5%</f>
        <v>10291.085</v>
      </c>
      <c r="K149" s="37">
        <f>H149*100.9%</f>
        <v>10322.323259000003</v>
      </c>
      <c r="L149" s="37">
        <f>I149*101%</f>
        <v>10342.793899999999</v>
      </c>
      <c r="M149" s="37">
        <f>J149*101.8%</f>
        <v>10476.32453</v>
      </c>
      <c r="N149" s="37">
        <f>K149*101%</f>
        <v>10425.546491590003</v>
      </c>
      <c r="O149" s="37">
        <f>L149*101.2%</f>
        <v>10466.907426799999</v>
      </c>
      <c r="P149" s="37">
        <f>M149*101.6%</f>
        <v>10643.94572248</v>
      </c>
      <c r="Q149" s="36">
        <f>N149*101.2%</f>
        <v>10550.653049489083</v>
      </c>
      <c r="R149" s="37">
        <f>O149*101.4%</f>
        <v>10613.444130775199</v>
      </c>
      <c r="S149" s="37">
        <f>P149*101.9%</f>
        <v>10846.180691207122</v>
      </c>
      <c r="T149" s="37">
        <f>Q149*101.5%</f>
        <v>10708.912845231418</v>
      </c>
      <c r="U149" s="37">
        <f>R149*101.6%</f>
        <v>10783.259236867601</v>
      </c>
      <c r="V149" s="37">
        <f>S149*102.1%</f>
        <v>11073.950485722471</v>
      </c>
      <c r="W149" s="37">
        <f>S149*101.9%</f>
        <v>11052.25812434006</v>
      </c>
      <c r="X149" s="37">
        <f>U149*102.1%</f>
        <v>11009.70768084182</v>
      </c>
      <c r="Y149" s="37">
        <f>V149*102.5%</f>
        <v>11350.799247865532</v>
      </c>
    </row>
    <row r="150" spans="2:25" ht="18.75">
      <c r="B150" s="7">
        <v>125</v>
      </c>
      <c r="C150" s="8" t="s">
        <v>188</v>
      </c>
      <c r="D150" s="4" t="s">
        <v>132</v>
      </c>
      <c r="E150" s="32">
        <v>10612</v>
      </c>
      <c r="F150" s="32">
        <v>10751</v>
      </c>
      <c r="G150" s="32">
        <v>11004</v>
      </c>
      <c r="H150" s="36">
        <f>G150*100.9%</f>
        <v>11103.036000000002</v>
      </c>
      <c r="I150" s="37">
        <f>G150*101%</f>
        <v>11114.04</v>
      </c>
      <c r="J150" s="37">
        <f>G150*101.5%</f>
        <v>11169.06</v>
      </c>
      <c r="K150" s="37">
        <f>H150*100.9%</f>
        <v>11202.963324000004</v>
      </c>
      <c r="L150" s="37">
        <f>I150*101%</f>
        <v>11225.180400000001</v>
      </c>
      <c r="M150" s="37">
        <f>J150*101.8%</f>
        <v>11370.103079999999</v>
      </c>
      <c r="N150" s="37">
        <f>K150*101%</f>
        <v>11314.992957240003</v>
      </c>
      <c r="O150" s="37">
        <f>L150*101.2%</f>
        <v>11359.882564800002</v>
      </c>
      <c r="P150" s="37">
        <f>M150*101.6%</f>
        <v>11552.02472928</v>
      </c>
      <c r="Q150" s="36">
        <f>N150*101.2%</f>
        <v>11450.772872726884</v>
      </c>
      <c r="R150" s="37">
        <f>O150*101.4%</f>
        <v>11518.920920707202</v>
      </c>
      <c r="S150" s="37">
        <f>P150*101.9%</f>
        <v>11771.513199136321</v>
      </c>
      <c r="T150" s="37">
        <f>Q150*101.5%</f>
        <v>11622.534465817786</v>
      </c>
      <c r="U150" s="37">
        <f>R150*101.6%</f>
        <v>11703.223655438516</v>
      </c>
      <c r="V150" s="37">
        <f>S150*102.1%</f>
        <v>12018.714976318182</v>
      </c>
      <c r="W150" s="37">
        <f>S150*101.9%</f>
        <v>11995.171949919913</v>
      </c>
      <c r="X150" s="37">
        <f>U150*102.1%</f>
        <v>11948.991352202724</v>
      </c>
      <c r="Y150" s="37">
        <f>V150*102.5%</f>
        <v>12319.182850726136</v>
      </c>
    </row>
    <row r="151" spans="2:25" ht="18.75">
      <c r="B151" s="7">
        <v>126</v>
      </c>
      <c r="C151" s="8" t="s">
        <v>189</v>
      </c>
      <c r="D151" s="4" t="s">
        <v>132</v>
      </c>
      <c r="E151" s="32">
        <v>8114</v>
      </c>
      <c r="F151" s="32">
        <v>8212</v>
      </c>
      <c r="G151" s="32">
        <v>8404</v>
      </c>
      <c r="H151" s="36">
        <f>G151*100.9%</f>
        <v>8479.636</v>
      </c>
      <c r="I151" s="37">
        <f>G151*101%</f>
        <v>8488.04</v>
      </c>
      <c r="J151" s="37">
        <f>G151*101.5%</f>
        <v>8530.06</v>
      </c>
      <c r="K151" s="37">
        <f>H151*100.9%</f>
        <v>8555.952724</v>
      </c>
      <c r="L151" s="37">
        <f>I151*101%</f>
        <v>8572.9204</v>
      </c>
      <c r="M151" s="37">
        <f>J151*101.8%</f>
        <v>8683.60108</v>
      </c>
      <c r="N151" s="37">
        <f>K151*101%</f>
        <v>8641.512251240001</v>
      </c>
      <c r="O151" s="37">
        <f>L151*101.2%</f>
        <v>8675.795444800002</v>
      </c>
      <c r="P151" s="37">
        <f>M151*101.6%</f>
        <v>8822.53869728</v>
      </c>
      <c r="Q151" s="36">
        <f>N151*101.2%</f>
        <v>8745.210398254882</v>
      </c>
      <c r="R151" s="37">
        <f>O151*101.4%</f>
        <v>8797.256581027203</v>
      </c>
      <c r="S151" s="37">
        <f>P151*101.9%</f>
        <v>8990.166932528322</v>
      </c>
      <c r="T151" s="37">
        <f>Q151*101.5%</f>
        <v>8876.388554228704</v>
      </c>
      <c r="U151" s="37">
        <f>R151*101.6%</f>
        <v>8938.012686323638</v>
      </c>
      <c r="V151" s="37">
        <f>S151*102.1%</f>
        <v>9178.960438111415</v>
      </c>
      <c r="W151" s="37">
        <f>S151*101.9%</f>
        <v>9160.98010424636</v>
      </c>
      <c r="X151" s="37">
        <f>U151*102.1%</f>
        <v>9125.710952736434</v>
      </c>
      <c r="Y151" s="37">
        <f>V151*102.5%</f>
        <v>9408.4344490642</v>
      </c>
    </row>
    <row r="152" spans="2:25" ht="18.75">
      <c r="B152" s="7">
        <v>127</v>
      </c>
      <c r="C152" s="8" t="s">
        <v>190</v>
      </c>
      <c r="D152" s="4" t="s">
        <v>132</v>
      </c>
      <c r="E152" s="32">
        <v>9543</v>
      </c>
      <c r="F152" s="32">
        <v>9729</v>
      </c>
      <c r="G152" s="32">
        <v>10094</v>
      </c>
      <c r="H152" s="36">
        <f>G152*100.9%</f>
        <v>10184.846000000001</v>
      </c>
      <c r="I152" s="37">
        <f>G152*101%</f>
        <v>10194.94</v>
      </c>
      <c r="J152" s="37">
        <f>G152*101.5%</f>
        <v>10245.41</v>
      </c>
      <c r="K152" s="37">
        <f>H152*100.9%</f>
        <v>10276.509614000002</v>
      </c>
      <c r="L152" s="37">
        <f>I152*101%</f>
        <v>10296.8894</v>
      </c>
      <c r="M152" s="37">
        <f>J152*101.8%</f>
        <v>10429.82738</v>
      </c>
      <c r="N152" s="37">
        <f>K152*101%</f>
        <v>10379.274710140002</v>
      </c>
      <c r="O152" s="37">
        <f>L152*101.2%</f>
        <v>10420.4520728</v>
      </c>
      <c r="P152" s="37">
        <f>M152*101.6%</f>
        <v>10596.70461808</v>
      </c>
      <c r="Q152" s="36">
        <f>N152*101.2%</f>
        <v>10503.826006661682</v>
      </c>
      <c r="R152" s="37">
        <f>O152*101.4%</f>
        <v>10566.338401819201</v>
      </c>
      <c r="S152" s="37">
        <f>P152*101.9%</f>
        <v>10798.042005823521</v>
      </c>
      <c r="T152" s="37">
        <f>Q152*101.5%</f>
        <v>10661.383396761606</v>
      </c>
      <c r="U152" s="37">
        <f>R152*101.6%</f>
        <v>10735.399816248308</v>
      </c>
      <c r="V152" s="37">
        <f>S152*102.1%</f>
        <v>11024.800887945814</v>
      </c>
      <c r="W152" s="37">
        <f>S152*101.9%</f>
        <v>11003.20480393417</v>
      </c>
      <c r="X152" s="37">
        <f>U152*102.1%</f>
        <v>10960.843212389522</v>
      </c>
      <c r="Y152" s="37">
        <f>V152*102.5%</f>
        <v>11300.420910144458</v>
      </c>
    </row>
    <row r="153" spans="2:25" ht="56.25">
      <c r="B153" s="16">
        <v>128</v>
      </c>
      <c r="C153" s="6" t="s">
        <v>133</v>
      </c>
      <c r="D153" s="4" t="s">
        <v>14</v>
      </c>
      <c r="E153" s="32">
        <v>17.4</v>
      </c>
      <c r="F153" s="32">
        <v>11.4</v>
      </c>
      <c r="G153" s="32">
        <v>11.4</v>
      </c>
      <c r="H153" s="32">
        <v>11.4</v>
      </c>
      <c r="I153" s="21">
        <v>11.4</v>
      </c>
      <c r="J153" s="21">
        <v>11.3</v>
      </c>
      <c r="K153" s="21">
        <v>11.3</v>
      </c>
      <c r="L153" s="21">
        <v>11.3</v>
      </c>
      <c r="M153" s="21">
        <v>11</v>
      </c>
      <c r="N153" s="21">
        <v>11.2</v>
      </c>
      <c r="O153" s="21">
        <v>11.2</v>
      </c>
      <c r="P153" s="21">
        <v>10.9</v>
      </c>
      <c r="Q153" s="32">
        <v>11</v>
      </c>
      <c r="R153" s="21">
        <v>11</v>
      </c>
      <c r="S153" s="21">
        <v>10.8</v>
      </c>
      <c r="T153" s="21">
        <v>10.9</v>
      </c>
      <c r="U153" s="21">
        <v>10.9</v>
      </c>
      <c r="V153" s="21">
        <v>10.8</v>
      </c>
      <c r="W153" s="21">
        <v>10.9</v>
      </c>
      <c r="X153" s="21">
        <v>10.9</v>
      </c>
      <c r="Y153" s="21">
        <v>10.8</v>
      </c>
    </row>
    <row r="154" spans="2:25" ht="18.75">
      <c r="B154" s="29" t="s">
        <v>204</v>
      </c>
      <c r="C154" s="10" t="s">
        <v>153</v>
      </c>
      <c r="D154" s="11"/>
      <c r="E154" s="33"/>
      <c r="F154" s="33"/>
      <c r="G154" s="33"/>
      <c r="H154" s="33"/>
      <c r="I154" s="25"/>
      <c r="J154" s="25"/>
      <c r="K154" s="25"/>
      <c r="L154" s="25"/>
      <c r="M154" s="25"/>
      <c r="N154" s="25"/>
      <c r="O154" s="25"/>
      <c r="P154" s="25"/>
      <c r="Q154" s="33"/>
      <c r="R154" s="25"/>
      <c r="S154" s="25"/>
      <c r="T154" s="25"/>
      <c r="U154" s="25"/>
      <c r="V154" s="25"/>
      <c r="W154" s="25"/>
      <c r="X154" s="25"/>
      <c r="Y154" s="25"/>
    </row>
    <row r="155" spans="2:25" ht="18.75">
      <c r="B155" s="16">
        <v>129</v>
      </c>
      <c r="C155" s="8" t="s">
        <v>134</v>
      </c>
      <c r="D155" s="4" t="s">
        <v>24</v>
      </c>
      <c r="E155" s="32">
        <v>2.1</v>
      </c>
      <c r="F155" s="32">
        <v>1.8</v>
      </c>
      <c r="G155" s="32">
        <v>1.7</v>
      </c>
      <c r="H155" s="32">
        <v>1.7</v>
      </c>
      <c r="I155" s="32">
        <v>1.7</v>
      </c>
      <c r="J155" s="32">
        <v>1.7</v>
      </c>
      <c r="K155" s="32">
        <v>1.7</v>
      </c>
      <c r="L155" s="32">
        <v>1.7</v>
      </c>
      <c r="M155" s="32">
        <v>1.7</v>
      </c>
      <c r="N155" s="21">
        <v>1.6</v>
      </c>
      <c r="O155" s="21">
        <v>1.6</v>
      </c>
      <c r="P155" s="21">
        <v>1.6</v>
      </c>
      <c r="Q155" s="21">
        <v>1.6</v>
      </c>
      <c r="R155" s="21">
        <v>1.6</v>
      </c>
      <c r="S155" s="21">
        <v>1.6</v>
      </c>
      <c r="T155" s="21">
        <v>1.6</v>
      </c>
      <c r="U155" s="21">
        <v>1.6</v>
      </c>
      <c r="V155" s="21">
        <v>1.6</v>
      </c>
      <c r="W155" s="21">
        <v>1.6</v>
      </c>
      <c r="X155" s="21">
        <v>1.6</v>
      </c>
      <c r="Y155" s="21">
        <v>1.6</v>
      </c>
    </row>
    <row r="156" spans="2:25" ht="18.75">
      <c r="B156" s="16">
        <v>130</v>
      </c>
      <c r="C156" s="8" t="s">
        <v>135</v>
      </c>
      <c r="D156" s="4" t="s">
        <v>73</v>
      </c>
      <c r="E156" s="32">
        <v>1.7</v>
      </c>
      <c r="F156" s="32">
        <v>1.3</v>
      </c>
      <c r="G156" s="32">
        <v>1.2</v>
      </c>
      <c r="H156" s="32">
        <v>1.2</v>
      </c>
      <c r="I156" s="32">
        <v>1.2</v>
      </c>
      <c r="J156" s="32">
        <v>1.2</v>
      </c>
      <c r="K156" s="32">
        <v>1.2</v>
      </c>
      <c r="L156" s="32">
        <v>1.2</v>
      </c>
      <c r="M156" s="32">
        <v>1.2</v>
      </c>
      <c r="N156" s="21">
        <v>1.1</v>
      </c>
      <c r="O156" s="21">
        <v>1.1</v>
      </c>
      <c r="P156" s="21">
        <v>1.1</v>
      </c>
      <c r="Q156" s="21">
        <v>1.1</v>
      </c>
      <c r="R156" s="21">
        <v>1.1</v>
      </c>
      <c r="S156" s="21">
        <v>1.1</v>
      </c>
      <c r="T156" s="21">
        <v>1.1</v>
      </c>
      <c r="U156" s="21">
        <v>1.1</v>
      </c>
      <c r="V156" s="21">
        <v>1.1</v>
      </c>
      <c r="W156" s="21">
        <v>1.1</v>
      </c>
      <c r="X156" s="21">
        <v>1.1</v>
      </c>
      <c r="Y156" s="21">
        <v>1.1</v>
      </c>
    </row>
    <row r="157" spans="2:25" ht="37.5">
      <c r="B157" s="16">
        <v>131</v>
      </c>
      <c r="C157" s="6" t="s">
        <v>136</v>
      </c>
      <c r="D157" s="4" t="s">
        <v>132</v>
      </c>
      <c r="E157" s="32">
        <v>22600</v>
      </c>
      <c r="F157" s="32">
        <v>23064</v>
      </c>
      <c r="G157" s="32">
        <v>24257</v>
      </c>
      <c r="H157" s="36">
        <f>24257*H158/100</f>
        <v>25445.593000000004</v>
      </c>
      <c r="I157" s="36">
        <f>24257*I158/100</f>
        <v>25445.593000000004</v>
      </c>
      <c r="J157" s="36">
        <f>24257*J158/100</f>
        <v>25566.878000000004</v>
      </c>
      <c r="K157" s="36">
        <f>H157*K158/100</f>
        <v>26590.644685000003</v>
      </c>
      <c r="L157" s="36">
        <f aca="true" t="shared" si="8" ref="L157:Y157">I157*L158/100</f>
        <v>26590.644685000003</v>
      </c>
      <c r="M157" s="36">
        <f t="shared" si="8"/>
        <v>26845.221900000004</v>
      </c>
      <c r="N157" s="36">
        <f t="shared" si="8"/>
        <v>27866.995629880006</v>
      </c>
      <c r="O157" s="36">
        <f t="shared" si="8"/>
        <v>27866.995629880006</v>
      </c>
      <c r="P157" s="36">
        <f t="shared" si="8"/>
        <v>28241.173438800004</v>
      </c>
      <c r="Q157" s="36">
        <f t="shared" si="8"/>
        <v>29260.345411374004</v>
      </c>
      <c r="R157" s="36">
        <f t="shared" si="8"/>
        <v>29260.345411374004</v>
      </c>
      <c r="S157" s="36">
        <f t="shared" si="8"/>
        <v>29822.679151372802</v>
      </c>
      <c r="T157" s="36">
        <f t="shared" si="8"/>
        <v>30723.362681942705</v>
      </c>
      <c r="U157" s="36">
        <f t="shared" si="8"/>
        <v>30723.362681942705</v>
      </c>
      <c r="V157" s="36">
        <f t="shared" si="8"/>
        <v>31582.2172213038</v>
      </c>
      <c r="W157" s="36">
        <f t="shared" si="8"/>
        <v>32290.254178721778</v>
      </c>
      <c r="X157" s="36">
        <f t="shared" si="8"/>
        <v>32290.254178721778</v>
      </c>
      <c r="Y157" s="36">
        <f t="shared" si="8"/>
        <v>33445.568037360725</v>
      </c>
    </row>
    <row r="158" spans="2:25" ht="37.5">
      <c r="B158" s="16">
        <v>132</v>
      </c>
      <c r="C158" s="6" t="s">
        <v>137</v>
      </c>
      <c r="D158" s="17" t="s">
        <v>76</v>
      </c>
      <c r="E158" s="32">
        <v>108</v>
      </c>
      <c r="F158" s="32">
        <v>102</v>
      </c>
      <c r="G158" s="32">
        <v>105.2</v>
      </c>
      <c r="H158" s="32">
        <v>104.9</v>
      </c>
      <c r="I158" s="21">
        <v>104.9</v>
      </c>
      <c r="J158" s="21">
        <v>105.4</v>
      </c>
      <c r="K158" s="21">
        <v>104.5</v>
      </c>
      <c r="L158" s="21">
        <v>104.5</v>
      </c>
      <c r="M158" s="21">
        <v>105</v>
      </c>
      <c r="N158" s="21">
        <v>104.8</v>
      </c>
      <c r="O158" s="21">
        <v>104.8</v>
      </c>
      <c r="P158" s="21">
        <v>105.2</v>
      </c>
      <c r="Q158" s="32">
        <v>105</v>
      </c>
      <c r="R158" s="21">
        <v>105</v>
      </c>
      <c r="S158" s="21">
        <v>105.6</v>
      </c>
      <c r="T158" s="21">
        <v>105</v>
      </c>
      <c r="U158" s="21">
        <v>105</v>
      </c>
      <c r="V158" s="21">
        <v>105.9</v>
      </c>
      <c r="W158" s="21">
        <v>105.1</v>
      </c>
      <c r="X158" s="21">
        <v>105.1</v>
      </c>
      <c r="Y158" s="21">
        <v>105.9</v>
      </c>
    </row>
    <row r="159" spans="2:25" ht="75">
      <c r="B159" s="16">
        <v>133</v>
      </c>
      <c r="C159" s="6" t="s">
        <v>58</v>
      </c>
      <c r="D159" s="4" t="s">
        <v>67</v>
      </c>
      <c r="E159" s="32"/>
      <c r="F159" s="32"/>
      <c r="G159" s="32"/>
      <c r="H159" s="32"/>
      <c r="I159" s="21"/>
      <c r="J159" s="21"/>
      <c r="K159" s="21"/>
      <c r="L159" s="21"/>
      <c r="M159" s="21"/>
      <c r="N159" s="21"/>
      <c r="O159" s="21"/>
      <c r="P159" s="21"/>
      <c r="Q159" s="32"/>
      <c r="R159" s="21"/>
      <c r="S159" s="21"/>
      <c r="T159" s="21"/>
      <c r="U159" s="21"/>
      <c r="V159" s="21"/>
      <c r="W159" s="21"/>
      <c r="X159" s="21"/>
      <c r="Y159" s="21"/>
    </row>
    <row r="160" spans="2:25" ht="75">
      <c r="B160" s="16">
        <v>134</v>
      </c>
      <c r="C160" s="6" t="s">
        <v>58</v>
      </c>
      <c r="D160" s="17" t="s">
        <v>44</v>
      </c>
      <c r="E160" s="32"/>
      <c r="F160" s="32"/>
      <c r="G160" s="32"/>
      <c r="H160" s="32"/>
      <c r="I160" s="21"/>
      <c r="J160" s="21"/>
      <c r="K160" s="21"/>
      <c r="L160" s="21"/>
      <c r="M160" s="21"/>
      <c r="N160" s="21"/>
      <c r="O160" s="21"/>
      <c r="P160" s="21"/>
      <c r="Q160" s="32"/>
      <c r="R160" s="21"/>
      <c r="S160" s="21"/>
      <c r="T160" s="21"/>
      <c r="U160" s="21"/>
      <c r="V160" s="21"/>
      <c r="W160" s="21"/>
      <c r="X160" s="21"/>
      <c r="Y160" s="21"/>
    </row>
    <row r="161" spans="2:25" ht="18.75">
      <c r="B161" s="16">
        <v>135</v>
      </c>
      <c r="C161" s="8" t="s">
        <v>138</v>
      </c>
      <c r="D161" s="17" t="s">
        <v>76</v>
      </c>
      <c r="E161" s="32">
        <v>102.5</v>
      </c>
      <c r="F161" s="32">
        <v>102.5</v>
      </c>
      <c r="G161" s="32">
        <v>105.9</v>
      </c>
      <c r="H161" s="32">
        <v>100.2</v>
      </c>
      <c r="I161" s="21">
        <v>100.2</v>
      </c>
      <c r="J161" s="21">
        <v>100.5</v>
      </c>
      <c r="K161" s="21">
        <v>101.1</v>
      </c>
      <c r="L161" s="21">
        <v>101.1</v>
      </c>
      <c r="M161" s="21">
        <v>102</v>
      </c>
      <c r="N161" s="21">
        <v>102</v>
      </c>
      <c r="O161" s="21">
        <v>102</v>
      </c>
      <c r="P161" s="21">
        <v>102.5</v>
      </c>
      <c r="Q161" s="32">
        <v>102.4</v>
      </c>
      <c r="R161" s="21">
        <v>102.4</v>
      </c>
      <c r="S161" s="21">
        <v>103</v>
      </c>
      <c r="T161" s="21">
        <v>106.2</v>
      </c>
      <c r="U161" s="21">
        <v>106.2</v>
      </c>
      <c r="V161" s="21">
        <v>106.9</v>
      </c>
      <c r="W161" s="21">
        <v>106.3</v>
      </c>
      <c r="X161" s="21">
        <v>106.3</v>
      </c>
      <c r="Y161" s="21">
        <v>107</v>
      </c>
    </row>
    <row r="162" spans="2:25" ht="18.75">
      <c r="B162" s="16">
        <v>136</v>
      </c>
      <c r="C162" s="8" t="s">
        <v>139</v>
      </c>
      <c r="D162" s="17" t="s">
        <v>14</v>
      </c>
      <c r="E162" s="32"/>
      <c r="F162" s="32"/>
      <c r="G162" s="32"/>
      <c r="H162" s="32"/>
      <c r="I162" s="21"/>
      <c r="J162" s="21"/>
      <c r="K162" s="21"/>
      <c r="L162" s="21"/>
      <c r="M162" s="21"/>
      <c r="N162" s="21"/>
      <c r="O162" s="21"/>
      <c r="P162" s="21"/>
      <c r="Q162" s="32"/>
      <c r="R162" s="21"/>
      <c r="S162" s="21"/>
      <c r="T162" s="21"/>
      <c r="U162" s="21"/>
      <c r="V162" s="21"/>
      <c r="W162" s="21"/>
      <c r="X162" s="21"/>
      <c r="Y162" s="21"/>
    </row>
    <row r="163" spans="2:25" ht="18.75">
      <c r="B163" s="16">
        <v>137</v>
      </c>
      <c r="C163" s="8" t="s">
        <v>35</v>
      </c>
      <c r="D163" s="17" t="s">
        <v>140</v>
      </c>
      <c r="E163" s="32">
        <v>1</v>
      </c>
      <c r="F163" s="32">
        <v>1</v>
      </c>
      <c r="G163" s="32">
        <v>1</v>
      </c>
      <c r="H163" s="32">
        <v>1</v>
      </c>
      <c r="I163" s="21">
        <v>1</v>
      </c>
      <c r="J163" s="21">
        <v>1</v>
      </c>
      <c r="K163" s="21">
        <v>1</v>
      </c>
      <c r="L163" s="21">
        <v>0.9</v>
      </c>
      <c r="M163" s="21">
        <v>0.9</v>
      </c>
      <c r="N163" s="21">
        <v>0.9</v>
      </c>
      <c r="O163" s="21">
        <v>0.9</v>
      </c>
      <c r="P163" s="21">
        <v>0.9</v>
      </c>
      <c r="Q163" s="32">
        <v>0.9</v>
      </c>
      <c r="R163" s="21">
        <v>0.9</v>
      </c>
      <c r="S163" s="21">
        <v>0.9</v>
      </c>
      <c r="T163" s="21">
        <v>0.9</v>
      </c>
      <c r="U163" s="21">
        <v>0.9</v>
      </c>
      <c r="V163" s="21">
        <v>0.9</v>
      </c>
      <c r="W163" s="21">
        <v>0.9</v>
      </c>
      <c r="X163" s="21">
        <v>0.9</v>
      </c>
      <c r="Y163" s="21">
        <v>0.9</v>
      </c>
    </row>
    <row r="164" spans="2:25" ht="37.5">
      <c r="B164" s="16">
        <v>138</v>
      </c>
      <c r="C164" s="6" t="s">
        <v>36</v>
      </c>
      <c r="D164" s="17" t="s">
        <v>14</v>
      </c>
      <c r="E164" s="32">
        <v>1</v>
      </c>
      <c r="F164" s="32">
        <v>1</v>
      </c>
      <c r="G164" s="32">
        <v>1</v>
      </c>
      <c r="H164" s="32">
        <v>0.9</v>
      </c>
      <c r="I164" s="21">
        <v>1</v>
      </c>
      <c r="J164" s="21">
        <v>1</v>
      </c>
      <c r="K164" s="21">
        <v>1</v>
      </c>
      <c r="L164" s="21">
        <v>0.9</v>
      </c>
      <c r="M164" s="21">
        <v>0.9</v>
      </c>
      <c r="N164" s="21">
        <v>0.9</v>
      </c>
      <c r="O164" s="21">
        <v>0.9</v>
      </c>
      <c r="P164" s="21">
        <v>0.9</v>
      </c>
      <c r="Q164" s="32">
        <v>0.9</v>
      </c>
      <c r="R164" s="21">
        <v>0.9</v>
      </c>
      <c r="S164" s="21">
        <v>0.9</v>
      </c>
      <c r="T164" s="21">
        <v>0.9</v>
      </c>
      <c r="U164" s="21">
        <v>0.9</v>
      </c>
      <c r="V164" s="21">
        <v>0.9</v>
      </c>
      <c r="W164" s="21">
        <v>0.9</v>
      </c>
      <c r="X164" s="21">
        <v>0.9</v>
      </c>
      <c r="Y164" s="21">
        <v>0.9</v>
      </c>
    </row>
    <row r="165" spans="2:25" ht="18.75">
      <c r="B165" s="16">
        <v>139</v>
      </c>
      <c r="C165" s="6" t="s">
        <v>141</v>
      </c>
      <c r="D165" s="4" t="s">
        <v>24</v>
      </c>
      <c r="E165" s="32">
        <v>0.8</v>
      </c>
      <c r="F165" s="32">
        <v>0.8</v>
      </c>
      <c r="G165" s="32">
        <v>0.8</v>
      </c>
      <c r="H165" s="32">
        <v>0.8</v>
      </c>
      <c r="I165" s="32">
        <v>0.8</v>
      </c>
      <c r="J165" s="32">
        <v>0.8</v>
      </c>
      <c r="K165" s="32">
        <v>0.8</v>
      </c>
      <c r="L165" s="32">
        <v>0.8</v>
      </c>
      <c r="M165" s="32">
        <v>0.8</v>
      </c>
      <c r="N165" s="32">
        <v>0.8</v>
      </c>
      <c r="O165" s="32">
        <v>0.8</v>
      </c>
      <c r="P165" s="32">
        <v>0.8</v>
      </c>
      <c r="Q165" s="32">
        <v>0.8</v>
      </c>
      <c r="R165" s="32">
        <v>0.8</v>
      </c>
      <c r="S165" s="32">
        <v>0.8</v>
      </c>
      <c r="T165" s="32">
        <v>0.8</v>
      </c>
      <c r="U165" s="32">
        <v>0.8</v>
      </c>
      <c r="V165" s="32">
        <v>0.8</v>
      </c>
      <c r="W165" s="32">
        <v>0.8</v>
      </c>
      <c r="X165" s="32">
        <v>0.8</v>
      </c>
      <c r="Y165" s="32">
        <v>0.8</v>
      </c>
    </row>
    <row r="166" spans="2:25" ht="56.25">
      <c r="B166" s="16">
        <v>140</v>
      </c>
      <c r="C166" s="6" t="s">
        <v>37</v>
      </c>
      <c r="D166" s="4" t="s">
        <v>24</v>
      </c>
      <c r="E166" s="32">
        <v>0.03</v>
      </c>
      <c r="F166" s="32">
        <v>0.03</v>
      </c>
      <c r="G166" s="32">
        <v>0.022</v>
      </c>
      <c r="H166" s="32">
        <v>0.03</v>
      </c>
      <c r="I166" s="21">
        <v>0.028</v>
      </c>
      <c r="J166" s="21">
        <v>0.028</v>
      </c>
      <c r="K166" s="21">
        <v>0.028</v>
      </c>
      <c r="L166" s="21">
        <v>0.026</v>
      </c>
      <c r="M166" s="21">
        <v>0.026</v>
      </c>
      <c r="N166" s="21">
        <v>0.026</v>
      </c>
      <c r="O166" s="21">
        <v>0.026</v>
      </c>
      <c r="P166" s="21">
        <v>0.026</v>
      </c>
      <c r="Q166" s="32">
        <v>0.026</v>
      </c>
      <c r="R166" s="21">
        <v>0.026</v>
      </c>
      <c r="S166" s="21">
        <v>0.026</v>
      </c>
      <c r="T166" s="21">
        <v>0.026</v>
      </c>
      <c r="U166" s="21">
        <v>0.026</v>
      </c>
      <c r="V166" s="21">
        <v>0.026</v>
      </c>
      <c r="W166" s="21">
        <v>0.026</v>
      </c>
      <c r="X166" s="21">
        <v>0.026</v>
      </c>
      <c r="Y166" s="21">
        <v>0.026</v>
      </c>
    </row>
    <row r="167" spans="2:25" ht="18.75">
      <c r="B167" s="16">
        <v>141</v>
      </c>
      <c r="C167" s="6" t="s">
        <v>142</v>
      </c>
      <c r="D167" s="4" t="s">
        <v>9</v>
      </c>
      <c r="E167" s="32">
        <v>220.5</v>
      </c>
      <c r="F167" s="32">
        <v>231.5</v>
      </c>
      <c r="G167" s="32">
        <v>243.5</v>
      </c>
      <c r="H167" s="32">
        <v>255</v>
      </c>
      <c r="I167" s="21">
        <v>255</v>
      </c>
      <c r="J167" s="21">
        <v>255.6</v>
      </c>
      <c r="K167" s="21">
        <v>267.5</v>
      </c>
      <c r="L167" s="21">
        <v>267.5</v>
      </c>
      <c r="M167" s="21">
        <v>268.4</v>
      </c>
      <c r="N167" s="21">
        <v>278</v>
      </c>
      <c r="O167" s="21">
        <v>278</v>
      </c>
      <c r="P167" s="21">
        <v>281</v>
      </c>
      <c r="Q167" s="32">
        <v>288</v>
      </c>
      <c r="R167" s="21">
        <v>288</v>
      </c>
      <c r="S167" s="21">
        <v>295</v>
      </c>
      <c r="T167" s="21">
        <v>305.2</v>
      </c>
      <c r="U167" s="21">
        <v>305.2</v>
      </c>
      <c r="V167" s="21">
        <v>312</v>
      </c>
      <c r="W167" s="21">
        <v>325</v>
      </c>
      <c r="X167" s="21">
        <v>325</v>
      </c>
      <c r="Y167" s="21">
        <v>333.8</v>
      </c>
    </row>
    <row r="168" spans="2:25" ht="37.5">
      <c r="B168" s="16">
        <v>142</v>
      </c>
      <c r="C168" s="6" t="s">
        <v>143</v>
      </c>
      <c r="D168" s="4" t="s">
        <v>76</v>
      </c>
      <c r="E168" s="32">
        <v>102.7</v>
      </c>
      <c r="F168" s="42">
        <f>F167/E167*100</f>
        <v>104.98866213151928</v>
      </c>
      <c r="G168" s="42">
        <f>G167/F167*100</f>
        <v>105.18358531317496</v>
      </c>
      <c r="H168" s="42">
        <f>H167/243.5*100</f>
        <v>104.72279260780289</v>
      </c>
      <c r="I168" s="42">
        <f>I167/243.5*100</f>
        <v>104.72279260780289</v>
      </c>
      <c r="J168" s="42">
        <f>J167/243.5*100</f>
        <v>104.96919917864476</v>
      </c>
      <c r="K168" s="42">
        <f>K167/H167*100</f>
        <v>104.90196078431373</v>
      </c>
      <c r="L168" s="42">
        <f aca="true" t="shared" si="9" ref="L168:Y168">L167/I167*100</f>
        <v>104.90196078431373</v>
      </c>
      <c r="M168" s="42">
        <f t="shared" si="9"/>
        <v>105.00782472613457</v>
      </c>
      <c r="N168" s="42">
        <f t="shared" si="9"/>
        <v>103.92523364485982</v>
      </c>
      <c r="O168" s="42">
        <f t="shared" si="9"/>
        <v>103.92523364485982</v>
      </c>
      <c r="P168" s="42">
        <f t="shared" si="9"/>
        <v>104.69448584202684</v>
      </c>
      <c r="Q168" s="42">
        <f t="shared" si="9"/>
        <v>103.59712230215827</v>
      </c>
      <c r="R168" s="42">
        <f t="shared" si="9"/>
        <v>103.59712230215827</v>
      </c>
      <c r="S168" s="42">
        <f t="shared" si="9"/>
        <v>104.98220640569396</v>
      </c>
      <c r="T168" s="42">
        <f t="shared" si="9"/>
        <v>105.97222222222223</v>
      </c>
      <c r="U168" s="42">
        <f t="shared" si="9"/>
        <v>105.97222222222223</v>
      </c>
      <c r="V168" s="42">
        <f t="shared" si="9"/>
        <v>105.76271186440678</v>
      </c>
      <c r="W168" s="42">
        <f t="shared" si="9"/>
        <v>106.48754914809962</v>
      </c>
      <c r="X168" s="42">
        <f t="shared" si="9"/>
        <v>106.48754914809962</v>
      </c>
      <c r="Y168" s="42">
        <f t="shared" si="9"/>
        <v>106.98717948717949</v>
      </c>
    </row>
    <row r="169" spans="2:4" ht="12.75">
      <c r="B169" s="30"/>
      <c r="C169" s="31"/>
      <c r="D169" s="31"/>
    </row>
  </sheetData>
  <sheetProtection/>
  <mergeCells count="15">
    <mergeCell ref="C6:C9"/>
    <mergeCell ref="D6:D9"/>
    <mergeCell ref="E7:E9"/>
    <mergeCell ref="F7:F9"/>
    <mergeCell ref="Q7:S7"/>
    <mergeCell ref="T7:V7"/>
    <mergeCell ref="W7:Y7"/>
    <mergeCell ref="H6:Y6"/>
    <mergeCell ref="G7:G9"/>
    <mergeCell ref="B2:P2"/>
    <mergeCell ref="B4:P4"/>
    <mergeCell ref="H7:J7"/>
    <mergeCell ref="K7:M7"/>
    <mergeCell ref="N7:P7"/>
    <mergeCell ref="B6:B9"/>
  </mergeCells>
  <printOptions/>
  <pageMargins left="0.1968503937007874" right="0.1968503937007874" top="0.3937007874015748" bottom="0.1968503937007874" header="0" footer="0"/>
  <pageSetup fitToHeight="0" fitToWidth="1" horizontalDpi="600" verticalDpi="600" orientation="landscape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economy.gov.ru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Borovaya</dc:creator>
  <cp:keywords/>
  <dc:description/>
  <cp:lastModifiedBy>Чиркова</cp:lastModifiedBy>
  <cp:lastPrinted>2018-07-23T08:29:38Z</cp:lastPrinted>
  <dcterms:created xsi:type="dcterms:W3CDTF">2013-05-25T16:45:04Z</dcterms:created>
  <dcterms:modified xsi:type="dcterms:W3CDTF">2018-07-24T09:42:42Z</dcterms:modified>
  <cp:category/>
  <cp:version/>
  <cp:contentType/>
  <cp:contentStatus/>
</cp:coreProperties>
</file>